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0"/>
  <workbookPr/>
  <mc:AlternateContent xmlns:mc="http://schemas.openxmlformats.org/markup-compatibility/2006">
    <mc:Choice Requires="x15">
      <x15ac:absPath xmlns:x15ac="http://schemas.microsoft.com/office/spreadsheetml/2010/11/ac" url="https://kcdcnz.sharepoint.com/sites/WasteMinimisation/Bylaw/Construction and Demolition/C&amp;D regional project template and resources/Templates/"/>
    </mc:Choice>
  </mc:AlternateContent>
  <xr:revisionPtr revIDLastSave="0" documentId="8_{2CFD7F4E-00D0-4529-840F-C081B6D97F1E}" xr6:coauthVersionLast="47" xr6:coauthVersionMax="47" xr10:uidLastSave="{00000000-0000-0000-0000-000000000000}"/>
  <bookViews>
    <workbookView xWindow="0" yWindow="660" windowWidth="30240" windowHeight="18980" xr2:uid="{00000000-000D-0000-FFFF-FFFF00000000}"/>
  </bookViews>
  <sheets>
    <sheet name="Start here" sheetId="1" r:id="rId1"/>
    <sheet name="Project details" sheetId="2" r:id="rId2"/>
    <sheet name="Waste goals &amp; litter" sheetId="3" r:id="rId3"/>
    <sheet name="Waste plan (estimate)" sheetId="4" r:id="rId4"/>
    <sheet name="Waste record (actual)" sheetId="5" r:id="rId5"/>
    <sheet name="Close-out review" sheetId="6" r:id="rId6"/>
    <sheet name="Lists" sheetId="7" r:id="rId7"/>
  </sheets>
  <externalReferences>
    <externalReference r:id="rId8"/>
  </externalReferences>
  <definedNames>
    <definedName name="ConvFactor">Lists!$J$3:$J$17</definedName>
    <definedName name="ConvWasteType">Lists!$I$3:$I$17</definedName>
    <definedName name="MethodList">Lists!$A$3:$A$10</definedName>
    <definedName name="Project_Type">OFFSET([1]Lists!$A$2,,,COUNTA([1]Lists!$A:$A)-1,1)</definedName>
    <definedName name="YesNoList">Lists!$C$3:$C$4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6" i="5" l="1"/>
  <c r="A17" i="5"/>
  <c r="A18" i="5"/>
  <c r="A19" i="5"/>
  <c r="A20" i="5"/>
  <c r="A21" i="5"/>
  <c r="A22" i="5"/>
  <c r="A23" i="5"/>
  <c r="A24" i="5"/>
  <c r="A25" i="5"/>
  <c r="A26" i="5"/>
  <c r="A27" i="5"/>
  <c r="A28" i="5"/>
  <c r="A29" i="5"/>
  <c r="A30" i="5"/>
  <c r="A31" i="5"/>
  <c r="A32" i="5"/>
  <c r="A33" i="5"/>
  <c r="A34" i="5"/>
  <c r="A35" i="5"/>
  <c r="A36" i="5"/>
  <c r="A37" i="5"/>
  <c r="A38" i="5"/>
  <c r="A39" i="5"/>
  <c r="A40" i="5"/>
  <c r="A41" i="5"/>
  <c r="A42" i="5"/>
  <c r="A43" i="5"/>
  <c r="A44" i="5"/>
  <c r="A45" i="5"/>
  <c r="A46" i="5"/>
  <c r="A47" i="5"/>
  <c r="A48" i="5"/>
  <c r="A49" i="5"/>
  <c r="A50" i="5"/>
  <c r="A51" i="5"/>
  <c r="E51" i="5" s="1"/>
  <c r="A52" i="5"/>
  <c r="L51" i="5"/>
  <c r="O51" i="5" s="1"/>
  <c r="M51" i="5"/>
  <c r="N51" i="5"/>
  <c r="T51" i="5"/>
  <c r="L25" i="5" l="1"/>
  <c r="M25" i="5"/>
  <c r="A15" i="5"/>
  <c r="A24" i="6" l="1" a="1"/>
  <c r="A24" i="6" s="1"/>
  <c r="K24" i="6" a="1"/>
  <c r="K24" i="6" s="1"/>
  <c r="M16" i="5"/>
  <c r="M17" i="5"/>
  <c r="M18" i="5"/>
  <c r="M19" i="5"/>
  <c r="M20" i="5"/>
  <c r="M21" i="5"/>
  <c r="M22" i="5"/>
  <c r="M23" i="5"/>
  <c r="M24" i="5"/>
  <c r="M26" i="5"/>
  <c r="M27" i="5"/>
  <c r="M28" i="5"/>
  <c r="M29" i="5"/>
  <c r="M30" i="5"/>
  <c r="M31" i="5"/>
  <c r="M32" i="5"/>
  <c r="M33" i="5"/>
  <c r="M34" i="5"/>
  <c r="M35" i="5"/>
  <c r="M36" i="5"/>
  <c r="M37" i="5"/>
  <c r="M38" i="5"/>
  <c r="M39" i="5"/>
  <c r="M40" i="5"/>
  <c r="M41" i="5"/>
  <c r="M42" i="5"/>
  <c r="M43" i="5"/>
  <c r="M44" i="5"/>
  <c r="M45" i="5"/>
  <c r="M46" i="5"/>
  <c r="M47" i="5"/>
  <c r="M48" i="5"/>
  <c r="M49" i="5"/>
  <c r="M50" i="5"/>
  <c r="M52" i="5"/>
  <c r="M53" i="5"/>
  <c r="M15" i="5"/>
  <c r="E35" i="5" l="1"/>
  <c r="L35" i="5"/>
  <c r="O35" i="5" s="1"/>
  <c r="N35" i="5"/>
  <c r="T35" i="5" s="1"/>
  <c r="X30" i="5"/>
  <c r="P17" i="5"/>
  <c r="Q15" i="5"/>
  <c r="E44" i="4"/>
  <c r="G6" i="6" s="1"/>
  <c r="L18" i="5" l="1"/>
  <c r="P18" i="5" s="1"/>
  <c r="L17" i="5"/>
  <c r="E17" i="5"/>
  <c r="M22" i="4"/>
  <c r="M24" i="4" l="1"/>
  <c r="M23" i="4"/>
  <c r="M21" i="4"/>
  <c r="M20" i="4"/>
  <c r="M19" i="4"/>
  <c r="M18" i="4"/>
  <c r="M17" i="4"/>
  <c r="M16" i="4"/>
  <c r="M15" i="4"/>
  <c r="M14" i="4"/>
  <c r="M13" i="4"/>
  <c r="M12" i="4"/>
  <c r="M11" i="4"/>
  <c r="M10" i="4"/>
  <c r="M9" i="4"/>
  <c r="M8" i="4"/>
  <c r="Q24" i="6" l="1"/>
  <c r="P24" i="6"/>
  <c r="C24" i="6"/>
  <c r="L24" i="6"/>
  <c r="O24" i="6"/>
  <c r="N24" i="6"/>
  <c r="K54" i="5"/>
  <c r="J54" i="5"/>
  <c r="G11" i="6" s="1"/>
  <c r="I54" i="5"/>
  <c r="G12" i="6" s="1"/>
  <c r="H54" i="5"/>
  <c r="G54" i="5"/>
  <c r="F54" i="5"/>
  <c r="N52" i="5"/>
  <c r="T52" i="5" s="1"/>
  <c r="L52" i="5"/>
  <c r="O52" i="5" s="1"/>
  <c r="E52" i="5"/>
  <c r="N50" i="5"/>
  <c r="T50" i="5" s="1"/>
  <c r="L50" i="5"/>
  <c r="O50" i="5" s="1"/>
  <c r="E50" i="5"/>
  <c r="N49" i="5"/>
  <c r="T49" i="5" s="1"/>
  <c r="L49" i="5"/>
  <c r="O49" i="5" s="1"/>
  <c r="E49" i="5"/>
  <c r="N48" i="5"/>
  <c r="T48" i="5" s="1"/>
  <c r="L48" i="5"/>
  <c r="O48" i="5" s="1"/>
  <c r="E48" i="5"/>
  <c r="N47" i="5"/>
  <c r="T47" i="5" s="1"/>
  <c r="L47" i="5"/>
  <c r="O47" i="5" s="1"/>
  <c r="E47" i="5"/>
  <c r="N46" i="5"/>
  <c r="T46" i="5" s="1"/>
  <c r="L46" i="5"/>
  <c r="O46" i="5" s="1"/>
  <c r="E46" i="5"/>
  <c r="N45" i="5"/>
  <c r="T45" i="5" s="1"/>
  <c r="L45" i="5"/>
  <c r="O45" i="5" s="1"/>
  <c r="E45" i="5"/>
  <c r="N44" i="5"/>
  <c r="T44" i="5" s="1"/>
  <c r="L44" i="5"/>
  <c r="O44" i="5" s="1"/>
  <c r="E44" i="5"/>
  <c r="N43" i="5"/>
  <c r="T43" i="5" s="1"/>
  <c r="L43" i="5"/>
  <c r="O43" i="5" s="1"/>
  <c r="E43" i="5"/>
  <c r="N42" i="5"/>
  <c r="T42" i="5" s="1"/>
  <c r="L42" i="5"/>
  <c r="O42" i="5" s="1"/>
  <c r="E42" i="5"/>
  <c r="N41" i="5"/>
  <c r="T41" i="5" s="1"/>
  <c r="L41" i="5"/>
  <c r="O41" i="5" s="1"/>
  <c r="E41" i="5"/>
  <c r="N40" i="5"/>
  <c r="T40" i="5" s="1"/>
  <c r="L40" i="5"/>
  <c r="O40" i="5" s="1"/>
  <c r="E40" i="5"/>
  <c r="N39" i="5"/>
  <c r="T39" i="5" s="1"/>
  <c r="L39" i="5"/>
  <c r="O39" i="5" s="1"/>
  <c r="E39" i="5"/>
  <c r="N38" i="5"/>
  <c r="T38" i="5" s="1"/>
  <c r="L38" i="5"/>
  <c r="E38" i="5"/>
  <c r="N37" i="5"/>
  <c r="T37" i="5" s="1"/>
  <c r="L37" i="5"/>
  <c r="E37" i="5"/>
  <c r="N36" i="5"/>
  <c r="T36" i="5" s="1"/>
  <c r="L36" i="5"/>
  <c r="E36" i="5"/>
  <c r="N34" i="5"/>
  <c r="T34" i="5" s="1"/>
  <c r="L34" i="5"/>
  <c r="O34" i="5" s="1"/>
  <c r="E34" i="5"/>
  <c r="N33" i="5"/>
  <c r="T33" i="5" s="1"/>
  <c r="L33" i="5"/>
  <c r="O33" i="5" s="1"/>
  <c r="E33" i="5"/>
  <c r="N32" i="5"/>
  <c r="T32" i="5" s="1"/>
  <c r="L32" i="5"/>
  <c r="O32" i="5" s="1"/>
  <c r="E32" i="5"/>
  <c r="N31" i="5"/>
  <c r="T31" i="5" s="1"/>
  <c r="L31" i="5"/>
  <c r="O31" i="5" s="1"/>
  <c r="E31" i="5"/>
  <c r="N30" i="5"/>
  <c r="T30" i="5" s="1"/>
  <c r="L30" i="5"/>
  <c r="O30" i="5" s="1"/>
  <c r="E30" i="5"/>
  <c r="N29" i="5"/>
  <c r="T29" i="5" s="1"/>
  <c r="L29" i="5"/>
  <c r="O29" i="5" s="1"/>
  <c r="E29" i="5"/>
  <c r="N28" i="5"/>
  <c r="T28" i="5" s="1"/>
  <c r="L28" i="5"/>
  <c r="O28" i="5" s="1"/>
  <c r="E28" i="5"/>
  <c r="N27" i="5"/>
  <c r="T27" i="5" s="1"/>
  <c r="L27" i="5"/>
  <c r="E27" i="5"/>
  <c r="N26" i="5"/>
  <c r="T26" i="5" s="1"/>
  <c r="L26" i="5"/>
  <c r="O26" i="5" s="1"/>
  <c r="E26" i="5"/>
  <c r="N25" i="5"/>
  <c r="O25" i="5"/>
  <c r="E25" i="5"/>
  <c r="N24" i="5"/>
  <c r="L24" i="5"/>
  <c r="E24" i="5"/>
  <c r="N23" i="5"/>
  <c r="L23" i="5"/>
  <c r="E23" i="5"/>
  <c r="N22" i="5"/>
  <c r="L22" i="5"/>
  <c r="E22" i="5"/>
  <c r="N21" i="5"/>
  <c r="L21" i="5"/>
  <c r="E21" i="5"/>
  <c r="N20" i="5"/>
  <c r="L20" i="5"/>
  <c r="E20" i="5"/>
  <c r="N19" i="5"/>
  <c r="L19" i="5"/>
  <c r="E19" i="5"/>
  <c r="N18" i="5"/>
  <c r="T18" i="5" s="1"/>
  <c r="E18" i="5"/>
  <c r="N17" i="5"/>
  <c r="T17" i="5" s="1"/>
  <c r="N16" i="5"/>
  <c r="L16" i="5"/>
  <c r="E16" i="5"/>
  <c r="N15" i="5"/>
  <c r="T15" i="5" s="1"/>
  <c r="L15" i="5"/>
  <c r="E15" i="5"/>
  <c r="B44" i="4"/>
  <c r="D24" i="6" l="1"/>
  <c r="E24" i="6" s="1"/>
  <c r="T25" i="5"/>
  <c r="T24" i="5"/>
  <c r="P54" i="5"/>
  <c r="T20" i="5"/>
  <c r="T22" i="5"/>
  <c r="T19" i="5"/>
  <c r="T23" i="5"/>
  <c r="M24" i="6"/>
  <c r="R24" i="6"/>
  <c r="O18" i="5"/>
  <c r="O17" i="5"/>
  <c r="G5" i="6"/>
  <c r="I43" i="4"/>
  <c r="O20" i="5"/>
  <c r="O24" i="5"/>
  <c r="O23" i="5"/>
  <c r="O27" i="5"/>
  <c r="O21" i="5"/>
  <c r="O22" i="5"/>
  <c r="O37" i="5"/>
  <c r="O19" i="5"/>
  <c r="O38" i="5"/>
  <c r="O36" i="5"/>
  <c r="O16" i="5"/>
  <c r="O15" i="5"/>
  <c r="N54" i="5"/>
  <c r="G9" i="6" s="1"/>
  <c r="E54" i="5"/>
  <c r="L54" i="5"/>
  <c r="K25" i="6" l="1" a="1"/>
  <c r="K25" i="6" s="1"/>
  <c r="A25" i="6" a="1"/>
  <c r="A25" i="6" s="1"/>
  <c r="R54" i="5"/>
  <c r="T21" i="5"/>
  <c r="Q54" i="5"/>
  <c r="T16" i="5"/>
  <c r="S54" i="5"/>
  <c r="G7" i="6"/>
  <c r="G8" i="6"/>
  <c r="G10" i="6" s="1"/>
  <c r="O54" i="5"/>
  <c r="T54" i="5" l="1"/>
  <c r="G13" i="6"/>
  <c r="Q25" i="6"/>
  <c r="P25" i="6"/>
  <c r="R25" i="6"/>
  <c r="L25" i="6"/>
  <c r="O25" i="6"/>
  <c r="C25" i="6"/>
  <c r="N25" i="6"/>
  <c r="D25" i="6"/>
  <c r="M25" i="6"/>
  <c r="E25" i="6" l="1"/>
  <c r="K26" i="6" s="1" a="1"/>
  <c r="K26" i="6" s="1"/>
  <c r="A26" i="6" l="1" a="1"/>
  <c r="A26" i="6" s="1"/>
  <c r="Q26" i="6" l="1"/>
  <c r="P26" i="6"/>
  <c r="D26" i="6"/>
  <c r="M26" i="6"/>
  <c r="C26" i="6"/>
  <c r="O26" i="6"/>
  <c r="N26" i="6"/>
  <c r="L26" i="6"/>
  <c r="R26" i="6"/>
  <c r="E26" i="6" l="1"/>
  <c r="K27" i="6" s="1" a="1"/>
  <c r="K27" i="6" s="1"/>
  <c r="A27" i="6" l="1" a="1"/>
  <c r="A27" i="6" s="1"/>
  <c r="D27" i="6" l="1"/>
  <c r="R27" i="6"/>
  <c r="O27" i="6"/>
  <c r="M27" i="6"/>
  <c r="N27" i="6"/>
  <c r="L27" i="6"/>
  <c r="C27" i="6"/>
  <c r="P27" i="6"/>
  <c r="Q27" i="6"/>
  <c r="E27" i="6"/>
  <c r="K28" i="6" l="1" a="1"/>
  <c r="K28" i="6" s="1"/>
  <c r="A28" i="6" a="1"/>
  <c r="A28" i="6" s="1"/>
  <c r="C28" i="6" s="1"/>
  <c r="O28" i="6" l="1"/>
  <c r="Q28" i="6"/>
  <c r="L28" i="6"/>
  <c r="D28" i="6"/>
  <c r="R28" i="6"/>
  <c r="N28" i="6"/>
  <c r="M28" i="6"/>
  <c r="P28" i="6"/>
  <c r="E28" i="6"/>
  <c r="K29" i="6" l="1" a="1"/>
  <c r="K29" i="6" s="1"/>
  <c r="A29" i="6" a="1"/>
  <c r="A29" i="6" s="1"/>
  <c r="R29" i="6" s="1"/>
  <c r="L29" i="6" l="1"/>
  <c r="O29" i="6"/>
  <c r="C29" i="6"/>
  <c r="N29" i="6"/>
  <c r="D29" i="6"/>
  <c r="M29" i="6"/>
  <c r="Q29" i="6"/>
  <c r="P29" i="6"/>
  <c r="E29" i="6"/>
  <c r="K30" i="6" l="1" a="1"/>
  <c r="K30" i="6" s="1"/>
  <c r="A30" i="6" a="1"/>
  <c r="A30" i="6" s="1"/>
  <c r="L30" i="6" s="1"/>
  <c r="P30" i="6" l="1"/>
  <c r="N30" i="6"/>
  <c r="M30" i="6"/>
  <c r="R30" i="6"/>
  <c r="Q30" i="6"/>
  <c r="C30" i="6"/>
  <c r="O30" i="6"/>
  <c r="D30" i="6"/>
  <c r="E30" i="6"/>
  <c r="A31" i="6" l="1" a="1"/>
  <c r="A31" i="6" s="1"/>
  <c r="C31" i="6" s="1"/>
  <c r="K31" i="6" a="1"/>
  <c r="K31" i="6" s="1"/>
  <c r="O31" i="6" l="1"/>
  <c r="P31" i="6"/>
  <c r="L31" i="6"/>
  <c r="N31" i="6"/>
  <c r="Q31" i="6"/>
  <c r="R31" i="6"/>
  <c r="M31" i="6"/>
  <c r="D31" i="6"/>
  <c r="E31" i="6" s="1"/>
  <c r="K32" i="6" l="1" a="1"/>
  <c r="K32" i="6" s="1"/>
  <c r="A32" i="6" a="1"/>
  <c r="A32" i="6" s="1"/>
  <c r="R32" i="6" l="1"/>
  <c r="C32" i="6"/>
  <c r="L32" i="6"/>
  <c r="Q32" i="6"/>
  <c r="P32" i="6"/>
  <c r="M32" i="6"/>
  <c r="D32" i="6"/>
  <c r="E32" i="6" s="1"/>
  <c r="O32" i="6"/>
  <c r="N32" i="6"/>
  <c r="K33" i="6" l="1" a="1"/>
  <c r="K33" i="6" s="1"/>
  <c r="A33" i="6" a="1"/>
  <c r="A33" i="6" s="1"/>
  <c r="P33" i="6" l="1"/>
  <c r="O33" i="6"/>
  <c r="N33" i="6"/>
  <c r="R33" i="6"/>
  <c r="M33" i="6"/>
  <c r="L33" i="6"/>
  <c r="C33" i="6"/>
  <c r="D33" i="6"/>
  <c r="E33" i="6" s="1"/>
  <c r="Q33" i="6"/>
  <c r="A34" i="6" l="1" a="1"/>
  <c r="A34" i="6" s="1"/>
  <c r="L34" i="6" s="1"/>
  <c r="K34" i="6" a="1"/>
  <c r="K34" i="6" s="1"/>
  <c r="Q34" i="6" l="1"/>
  <c r="C34" i="6"/>
  <c r="D34" i="6"/>
  <c r="E34" i="6" s="1"/>
  <c r="M34" i="6"/>
  <c r="O34" i="6"/>
  <c r="P34" i="6"/>
  <c r="R34" i="6"/>
  <c r="N34" i="6"/>
  <c r="A35" i="6" l="1" a="1"/>
  <c r="A35" i="6" s="1"/>
  <c r="N35" i="6" s="1"/>
  <c r="K35" i="6" a="1"/>
  <c r="K35" i="6" s="1"/>
  <c r="R35" i="6" l="1"/>
  <c r="L35" i="6"/>
  <c r="O35" i="6"/>
  <c r="C35" i="6"/>
  <c r="P35" i="6"/>
  <c r="D35" i="6"/>
  <c r="E35" i="6" s="1"/>
  <c r="M35" i="6"/>
  <c r="Q35" i="6"/>
  <c r="A36" i="6" a="1"/>
  <c r="A36" i="6" s="1"/>
  <c r="C36" i="6" s="1"/>
  <c r="K36" i="6" a="1"/>
  <c r="K36" i="6" s="1"/>
  <c r="D36" i="6" l="1"/>
  <c r="E36" i="6" s="1"/>
  <c r="P36" i="6"/>
  <c r="R36" i="6"/>
  <c r="O36" i="6"/>
  <c r="M36" i="6"/>
  <c r="N36" i="6"/>
  <c r="L36" i="6"/>
  <c r="Q36" i="6"/>
  <c r="A37" i="6" a="1"/>
  <c r="A37" i="6" s="1"/>
  <c r="K37" i="6" l="1" a="1"/>
  <c r="K37" i="6" s="1"/>
  <c r="R37" i="6"/>
  <c r="D37" i="6"/>
  <c r="E37" i="6" s="1"/>
  <c r="P37" i="6"/>
  <c r="L37" i="6"/>
  <c r="Q37" i="6"/>
  <c r="O37" i="6"/>
  <c r="M37" i="6"/>
  <c r="N37" i="6"/>
  <c r="C37" i="6"/>
  <c r="A38" i="6" l="1" a="1"/>
  <c r="A38" i="6" s="1"/>
  <c r="R38" i="6" s="1"/>
  <c r="K38" i="6" a="1"/>
  <c r="K38" i="6" s="1"/>
  <c r="D38" i="6" l="1"/>
  <c r="E38" i="6" s="1"/>
  <c r="N38" i="6"/>
  <c r="Q38" i="6"/>
  <c r="P38" i="6"/>
  <c r="O38" i="6"/>
  <c r="C38" i="6"/>
  <c r="L38" i="6"/>
  <c r="M38" i="6"/>
  <c r="A39" i="6" l="1" a="1"/>
  <c r="A39" i="6" s="1"/>
  <c r="R39" i="6" s="1"/>
  <c r="K39" i="6" a="1"/>
  <c r="K39" i="6" s="1"/>
  <c r="N39" i="6" l="1"/>
  <c r="O39" i="6"/>
  <c r="L39" i="6"/>
  <c r="P39" i="6"/>
  <c r="Q39" i="6"/>
  <c r="D39" i="6"/>
  <c r="E39" i="6" s="1"/>
  <c r="C39" i="6"/>
  <c r="M39" i="6"/>
  <c r="A40" i="6" a="1"/>
  <c r="A40" i="6" s="1"/>
  <c r="C40" i="6" s="1"/>
  <c r="K40" i="6" a="1"/>
  <c r="K40" i="6" s="1"/>
  <c r="P40" i="6" l="1"/>
  <c r="O40" i="6"/>
  <c r="R40" i="6"/>
  <c r="Q40" i="6"/>
  <c r="L40" i="6"/>
  <c r="M40" i="6"/>
  <c r="N40" i="6"/>
  <c r="D40" i="6"/>
  <c r="E40" i="6" s="1"/>
  <c r="K41" i="6" a="1"/>
  <c r="K41" i="6" s="1"/>
  <c r="A41" i="6" a="1"/>
  <c r="A41" i="6" s="1"/>
  <c r="L41" i="6" s="1"/>
  <c r="P41" i="6" l="1"/>
  <c r="O41" i="6"/>
  <c r="C41" i="6"/>
  <c r="D41" i="6"/>
  <c r="E41" i="6" s="1"/>
  <c r="M41" i="6"/>
  <c r="Q41" i="6"/>
  <c r="R41" i="6"/>
  <c r="N41" i="6"/>
  <c r="K42" i="6" a="1"/>
  <c r="K42" i="6" s="1"/>
  <c r="A42" i="6" l="1" a="1"/>
  <c r="A42" i="6" s="1"/>
  <c r="L42" i="6" s="1"/>
  <c r="N42" i="6" l="1"/>
  <c r="C42" i="6"/>
  <c r="O42" i="6"/>
  <c r="P42" i="6"/>
  <c r="Q42" i="6"/>
  <c r="R42" i="6"/>
  <c r="D42" i="6"/>
  <c r="E42" i="6" s="1"/>
  <c r="M42" i="6"/>
  <c r="K43" i="6" a="1"/>
  <c r="K43" i="6" s="1"/>
  <c r="A43" i="6" a="1"/>
  <c r="A43" i="6" s="1"/>
  <c r="Q43" i="6" s="1"/>
  <c r="N43" i="6" l="1"/>
  <c r="O43" i="6"/>
  <c r="L43" i="6"/>
  <c r="P43" i="6"/>
  <c r="M43" i="6"/>
  <c r="D43" i="6"/>
  <c r="E43" i="6" s="1"/>
  <c r="C43" i="6"/>
  <c r="A44" i="6" s="1" a="1"/>
  <c r="A44" i="6" s="1"/>
  <c r="M44" i="6" s="1"/>
  <c r="R43" i="6"/>
  <c r="K44" i="6" l="1" a="1"/>
  <c r="K44" i="6" s="1"/>
  <c r="K45" i="6" s="1" a="1"/>
  <c r="K45" i="6" s="1"/>
  <c r="Q44" i="6"/>
  <c r="R44" i="6"/>
  <c r="C44" i="6"/>
  <c r="O44" i="6"/>
  <c r="L44" i="6"/>
  <c r="D44" i="6"/>
  <c r="E44" i="6" s="1"/>
  <c r="N44" i="6"/>
  <c r="P44" i="6"/>
  <c r="A45" i="6" l="1" a="1"/>
  <c r="A45" i="6" s="1"/>
  <c r="N45" i="6" s="1"/>
  <c r="R45" i="6" l="1"/>
  <c r="M45" i="6"/>
  <c r="D45" i="6"/>
  <c r="E45" i="6" s="1"/>
  <c r="O45" i="6"/>
  <c r="P45" i="6"/>
  <c r="C45" i="6"/>
  <c r="K46" i="6" s="1" a="1"/>
  <c r="K46" i="6" s="1"/>
  <c r="Q45" i="6"/>
  <c r="L45" i="6"/>
  <c r="A46" i="6" l="1" a="1"/>
  <c r="A46" i="6" s="1"/>
  <c r="P46" i="6" s="1"/>
  <c r="C46" i="6" l="1"/>
  <c r="M46" i="6"/>
  <c r="L46" i="6"/>
  <c r="Q46" i="6"/>
  <c r="R46" i="6"/>
  <c r="N46" i="6"/>
  <c r="O46" i="6"/>
  <c r="D46" i="6"/>
  <c r="E46" i="6" s="1"/>
  <c r="K47" i="6" l="1" a="1"/>
  <c r="K47" i="6" s="1"/>
  <c r="A47" i="6" a="1"/>
  <c r="A47" i="6" s="1"/>
  <c r="L47" i="6" l="1"/>
  <c r="R47" i="6"/>
  <c r="D47" i="6"/>
  <c r="E47" i="6" s="1"/>
  <c r="O47" i="6"/>
  <c r="P47" i="6"/>
  <c r="M47" i="6"/>
  <c r="C47" i="6"/>
  <c r="K48" i="6" s="1" a="1"/>
  <c r="K48" i="6" s="1"/>
  <c r="Q47" i="6"/>
  <c r="N47" i="6"/>
  <c r="A48" i="6" l="1" a="1"/>
  <c r="A48" i="6" s="1"/>
  <c r="D48" i="6" l="1"/>
  <c r="E48" i="6" s="1"/>
  <c r="L48" i="6"/>
  <c r="P48" i="6"/>
  <c r="R48" i="6"/>
  <c r="O48" i="6"/>
  <c r="C48" i="6"/>
  <c r="Q48" i="6"/>
  <c r="N48" i="6"/>
  <c r="M48" i="6"/>
  <c r="A49" i="6" a="1"/>
  <c r="A49" i="6" s="1"/>
  <c r="K49" i="6" a="1"/>
  <c r="K49" i="6" s="1"/>
  <c r="C49" i="6" l="1"/>
  <c r="Q49" i="6"/>
  <c r="L49" i="6"/>
  <c r="N49" i="6"/>
  <c r="D49" i="6"/>
  <c r="E49" i="6" s="1"/>
  <c r="M49" i="6"/>
  <c r="O49" i="6"/>
  <c r="R49" i="6"/>
  <c r="P49" i="6"/>
  <c r="A50" i="6" l="1" a="1"/>
  <c r="A50" i="6" s="1"/>
  <c r="M50" i="6" s="1"/>
  <c r="K50" i="6" a="1"/>
  <c r="K50" i="6" s="1"/>
  <c r="R50" i="6" l="1"/>
  <c r="D50" i="6"/>
  <c r="E50" i="6" s="1"/>
  <c r="P50" i="6"/>
  <c r="C50" i="6"/>
  <c r="A51" i="6" s="1" a="1"/>
  <c r="A51" i="6" s="1"/>
  <c r="C51" i="6" s="1"/>
  <c r="L50" i="6"/>
  <c r="Q50" i="6"/>
  <c r="O50" i="6"/>
  <c r="N50" i="6"/>
  <c r="K51" i="6" a="1"/>
  <c r="K51" i="6" s="1"/>
  <c r="M51" i="6" l="1"/>
  <c r="O51" i="6"/>
  <c r="L51" i="6"/>
  <c r="N51" i="6"/>
  <c r="R51" i="6"/>
  <c r="Q51" i="6"/>
  <c r="D51" i="6"/>
  <c r="E51" i="6" s="1"/>
  <c r="P51" i="6"/>
  <c r="A52" i="6" a="1"/>
  <c r="A52" i="6" s="1"/>
  <c r="O52" i="6" s="1"/>
  <c r="K52" i="6" a="1"/>
  <c r="K52" i="6" s="1"/>
  <c r="Q52" i="6" l="1"/>
  <c r="R52" i="6"/>
  <c r="N52" i="6"/>
  <c r="M52" i="6"/>
  <c r="C52" i="6"/>
  <c r="P52" i="6"/>
  <c r="L52" i="6"/>
  <c r="D52" i="6"/>
  <c r="E52" i="6" s="1"/>
  <c r="A53" i="6" a="1"/>
  <c r="A53" i="6" s="1"/>
  <c r="N53" i="6" s="1"/>
  <c r="K53" i="6" a="1"/>
  <c r="K53" i="6" s="1"/>
  <c r="O53" i="6" l="1"/>
  <c r="L53" i="6"/>
  <c r="Q53" i="6"/>
  <c r="P53" i="6"/>
  <c r="D53" i="6"/>
  <c r="E53" i="6" s="1"/>
  <c r="C53" i="6"/>
  <c r="R53" i="6"/>
  <c r="M53" i="6"/>
  <c r="A54" i="6" a="1"/>
  <c r="A54" i="6" s="1"/>
  <c r="K54" i="6" a="1"/>
  <c r="K54" i="6" s="1"/>
  <c r="O54" i="6" l="1"/>
  <c r="M54" i="6"/>
  <c r="P54" i="6"/>
  <c r="L54" i="6"/>
  <c r="D54" i="6"/>
  <c r="E54" i="6" s="1"/>
  <c r="R54" i="6"/>
  <c r="Q54" i="6"/>
  <c r="C54" i="6"/>
  <c r="K55" i="6" s="1" a="1"/>
  <c r="K55" i="6" s="1"/>
  <c r="N54" i="6"/>
  <c r="A55" i="6" a="1"/>
  <c r="A55" i="6" s="1"/>
  <c r="P55" i="6" l="1"/>
  <c r="O55" i="6"/>
  <c r="Q55" i="6"/>
  <c r="M55" i="6"/>
  <c r="D55" i="6"/>
  <c r="E55" i="6" s="1"/>
  <c r="C55" i="6"/>
  <c r="A56" i="6" s="1" a="1"/>
  <c r="A56" i="6" s="1"/>
  <c r="R56" i="6" s="1"/>
  <c r="R55" i="6"/>
  <c r="L55" i="6"/>
  <c r="N55" i="6"/>
  <c r="K56" i="6" l="1" a="1"/>
  <c r="K56" i="6" s="1"/>
  <c r="A57" i="6" s="1" a="1"/>
  <c r="A57" i="6" s="1"/>
  <c r="C57" i="6" s="1"/>
  <c r="M56" i="6"/>
  <c r="N56" i="6"/>
  <c r="D56" i="6"/>
  <c r="E56" i="6" s="1"/>
  <c r="L56" i="6"/>
  <c r="P56" i="6"/>
  <c r="O56" i="6"/>
  <c r="C56" i="6"/>
  <c r="Q56" i="6"/>
  <c r="K57" i="6" l="1" a="1"/>
  <c r="K57" i="6" s="1"/>
  <c r="A58" i="6" s="1" a="1"/>
  <c r="A58" i="6" s="1"/>
  <c r="R58" i="6" s="1"/>
  <c r="M57" i="6"/>
  <c r="N57" i="6"/>
  <c r="O57" i="6"/>
  <c r="R57" i="6"/>
  <c r="L57" i="6"/>
  <c r="P57" i="6"/>
  <c r="Q57" i="6"/>
  <c r="D57" i="6"/>
  <c r="E57" i="6" s="1"/>
  <c r="K58" i="6" l="1" a="1"/>
  <c r="K58" i="6" s="1"/>
  <c r="L58" i="6"/>
  <c r="M58" i="6"/>
  <c r="Q58" i="6"/>
  <c r="C58" i="6"/>
  <c r="D58" i="6"/>
  <c r="E58" i="6" s="1"/>
  <c r="O58" i="6"/>
  <c r="P58" i="6"/>
  <c r="N58" i="6"/>
  <c r="K59" i="6" l="1" a="1"/>
  <c r="K59" i="6" s="1"/>
  <c r="A59" i="6" a="1"/>
  <c r="A59" i="6" s="1"/>
  <c r="M59" i="6" s="1"/>
  <c r="O59" i="6" l="1"/>
  <c r="R59" i="6"/>
  <c r="Q59" i="6"/>
  <c r="D59" i="6"/>
  <c r="E59" i="6"/>
  <c r="L59" i="6"/>
  <c r="N59" i="6"/>
  <c r="P59" i="6"/>
  <c r="C59" i="6"/>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<sst xmlns="http://schemas.openxmlformats.org/spreadsheetml/2006/main" count="433" uniqueCount="362">
  <si>
    <t>Construction &amp; demolition Waste Management Plan (template)</t>
  </si>
  <si>
    <t xml:space="preserve">Use this workbook to plan, track, and report how waste will be managed on your project to fulfil the requirement of the Solid Waste Management and Minimsation Bylaw 2021. Fill in the yellow cells. Blue cells are optional but recommended. </t>
  </si>
  <si>
    <t>How to use</t>
  </si>
  <si>
    <t xml:space="preserve">1) Before work starts: complete 'Project details', 'Waste goals &amp; litter', and 'Planned waste (estimate)'. </t>
  </si>
  <si>
    <t>2) Once these sections are complete, send to x for approval</t>
  </si>
  <si>
    <t>3) During the job: update 'Waste record (actual)' as waste leaves site (use invoices or weighbridge dockets where possible).</t>
  </si>
  <si>
    <t>4) After completion (within 3 months): complete 'Close-out review'.</t>
  </si>
  <si>
    <r>
      <t>5) When complete: submit to:</t>
    </r>
    <r>
      <rPr>
        <b/>
        <sz val="11"/>
        <rFont val="Calibri"/>
        <family val="2"/>
      </rPr>
      <t xml:space="preserve"> lesswaste@kapiticoast.govt.nz</t>
    </r>
  </si>
  <si>
    <t>What is 'Required' vs 'Optional'?</t>
  </si>
  <si>
    <t>Required sections help you meet Council minimum requirements for a construction site or demolition waste plan. Optional sections are prompts for good practice questions that can help reduce waste, time, and cost.</t>
  </si>
  <si>
    <t>Legend</t>
  </si>
  <si>
    <t>Yellow cells = fill these in</t>
  </si>
  <si>
    <t xml:space="preserve">Mandatory </t>
  </si>
  <si>
    <t>White cells = automatic totals / calculations</t>
  </si>
  <si>
    <t xml:space="preserve">Auto calculated </t>
  </si>
  <si>
    <t>Light blue areas = optional</t>
  </si>
  <si>
    <t xml:space="preserve">Optional </t>
  </si>
  <si>
    <t>Project and contact details (Required)</t>
  </si>
  <si>
    <t>Fill in the yellow cells. Blue cells are optional. This sheet captures who is responsible and where the work is happening.</t>
  </si>
  <si>
    <t>This information must be completed for all projects required to submit a Waste Management Plan under the Solid Waste Management and Minimisation Bylaw 2021</t>
  </si>
  <si>
    <t>Project name (Optional)</t>
  </si>
  <si>
    <t>Consent number (if applicable)</t>
  </si>
  <si>
    <t>Site address</t>
  </si>
  <si>
    <t>Site suburb / city</t>
  </si>
  <si>
    <t>Project type (select from dropdown)</t>
  </si>
  <si>
    <t>Estimated total cost of build (NZD)</t>
  </si>
  <si>
    <t>Work start date</t>
  </si>
  <si>
    <t>Expected completion date</t>
  </si>
  <si>
    <t>Client / owner name</t>
  </si>
  <si>
    <t>Client / owner contact (phone/email)</t>
  </si>
  <si>
    <t>Main contractor (principal contractor)</t>
  </si>
  <si>
    <t>Main contractor contact (phone/email)</t>
  </si>
  <si>
    <t>Person responsible for completing this plan</t>
  </si>
  <si>
    <t>Role / company</t>
  </si>
  <si>
    <t>Email</t>
  </si>
  <si>
    <t>Phone</t>
  </si>
  <si>
    <t>Site size (m²) (optional)</t>
  </si>
  <si>
    <t>Building size (m²) (optional)</t>
  </si>
  <si>
    <t>Building type (optional) (select from dropdown)</t>
  </si>
  <si>
    <t>Waste goals, site set-up and litter control</t>
  </si>
  <si>
    <t>Complete this section before construction starts. Tick the actions that will be used on this project and add brief notes where relevant. Not all actions will be relavent to every project.</t>
  </si>
  <si>
    <t>Required: litter and site controls</t>
  </si>
  <si>
    <t>Question</t>
  </si>
  <si>
    <t xml:space="preserve">Answer </t>
  </si>
  <si>
    <t>How will you stop waste and packaging blowing or washing off site?</t>
  </si>
  <si>
    <t>How will you keep footpaths, drains, and the road clean during the job?</t>
  </si>
  <si>
    <t>What waste and material sorting and/or separation will you have on site?</t>
  </si>
  <si>
    <t>Where will skips / bins be located, and will they be covered when not in use?</t>
  </si>
  <si>
    <t>Who is responsible for checking waste areas and litter control, and how often?</t>
  </si>
  <si>
    <t>How will you brief subcontractors about the waste set-up and expectations?</t>
  </si>
  <si>
    <t>Confirm that every contractor knows where a copy of the waste management plan can be found, and confirm the location. It must be available to any contractor carrying out any work described in the plan.</t>
  </si>
  <si>
    <t>Optional: good practice ideas (tick what you plan to do)</t>
  </si>
  <si>
    <t>Good practice action</t>
  </si>
  <si>
    <t>Tick if yes</t>
  </si>
  <si>
    <t>Short description/notes</t>
  </si>
  <si>
    <t>Planning</t>
  </si>
  <si>
    <t>Set a clear waste reduction target for the project (e.g., 'aim for 70% diversion from landfill')</t>
  </si>
  <si>
    <t>Use construction methods and products that allow for deconstruction and that are easy to dismantle 
for reuse and recycling. (e.g. using mechanical fixing instead of adhesives, not blending too many 
materials together, or minimising finishing requirements.)</t>
  </si>
  <si>
    <t>Schedule works to minimise time between delivery and installation, to reduce damage and waste onsite</t>
  </si>
  <si>
    <t>Materials and storage</t>
  </si>
  <si>
    <t>Order materials to suit the job, and avoid over-ordering.</t>
  </si>
  <si>
    <t>Use reused/second hand materials (where able)</t>
  </si>
  <si>
    <t>Reuse offcuts, scraps and other materials created on site where possible (on this job or another job).</t>
  </si>
  <si>
    <t>Store materials off the ground and protected from weather to prevent damage.</t>
  </si>
  <si>
    <t>Store any oversupply of materials immediately offsite for future projects, or return any that will not be used, to reduce the potential for product damage and wastage</t>
  </si>
  <si>
    <t>Set up a clearly labelled reuse area for onsite using separate well labelled containers/skips/piles for salvage and offcuts</t>
  </si>
  <si>
    <t>Suppliers</t>
  </si>
  <si>
    <t>Arrange with suppliers to reduce packaging , and use packaging that is recyclable</t>
  </si>
  <si>
    <t>Ask suppliers for packaging take-back or reusable packaging (pallets, stillages)</t>
  </si>
  <si>
    <t>Prefer suppliers who have waste minimisation/environmental plans/ credentials</t>
  </si>
  <si>
    <t>Staff Engagement</t>
  </si>
  <si>
    <t>Ensure continued communication onsite to staff and subcontractors about waste management 
systems e.g. include waste as a standing item at site or toolbox meetings</t>
  </si>
  <si>
    <t>Ask subcontractors to identify any trade specific materials they can take off site for reuse, recycling, or recovery through their usual systems</t>
  </si>
  <si>
    <t>Give staff an incentive to use resources more efficiently, e.g. put a simple 'waste scoreboard' on the noticeboard (how much diverted vs landfill)</t>
  </si>
  <si>
    <t>Set up an ideas board for waste- related suggstions</t>
  </si>
  <si>
    <t>Other</t>
  </si>
  <si>
    <t>Other – list any other actions required of staff, contractors and subcontractors to reduce and 
manage waste</t>
  </si>
  <si>
    <t>Planned waste (estimate) (Required)</t>
  </si>
  <si>
    <t>Before construction: complete columns for each material you expect to generate. List each waste type you expect, where it will go, and an estimated amount (kg). Use one row per material type. Use drop down - if not on the drop down use 'other' and name in 'Notes' column.</t>
  </si>
  <si>
    <t>*if no quantity is diverted (ie, sent to cleanfill or landfill), put zero</t>
  </si>
  <si>
    <t>Waste type / material (expected to produce)</t>
  </si>
  <si>
    <t>Estimated quantity of waste/material generated  (kg)</t>
  </si>
  <si>
    <t xml:space="preserve">Proposed method of waste/material management </t>
  </si>
  <si>
    <t>Secondary waste/material management method (if applicable)</t>
  </si>
  <si>
    <t>Estimated diverted (kg)*</t>
  </si>
  <si>
    <t>Where will it go? (Destination/company)</t>
  </si>
  <si>
    <t>Notes (optional)</t>
  </si>
  <si>
    <t>Volume to weight conversion calculator for some common material types</t>
  </si>
  <si>
    <t>Common Materials (Use drop down, if not on the drop down use 'other' and name in 'Notes' column)</t>
  </si>
  <si>
    <t>Use the table below to convert volume measurements of different waste types into estimated weights (in kilograms) for your Materials Waste Management Plan and Waste Record. Enter your volume or estimated volume in column L and the estimated weight will be calculated in column M.</t>
  </si>
  <si>
    <t>Column1</t>
  </si>
  <si>
    <t>Column2</t>
  </si>
  <si>
    <t>Column3</t>
  </si>
  <si>
    <t>Column4</t>
  </si>
  <si>
    <t>Column5</t>
  </si>
  <si>
    <t>Column6</t>
  </si>
  <si>
    <t>Column7</t>
  </si>
  <si>
    <t>Material</t>
  </si>
  <si>
    <t>Type</t>
  </si>
  <si>
    <t>Average Density (kg/m3)</t>
  </si>
  <si>
    <t>Your volume (enter in m3)</t>
  </si>
  <si>
    <t>Estimated weight (kg)</t>
  </si>
  <si>
    <t>Concrete/masonry</t>
  </si>
  <si>
    <t>Rubble</t>
  </si>
  <si>
    <t>Concrete</t>
  </si>
  <si>
    <t>Tiles</t>
  </si>
  <si>
    <t>Timber</t>
  </si>
  <si>
    <t>Furniture</t>
  </si>
  <si>
    <t>MDF</t>
  </si>
  <si>
    <t>Plasterboard</t>
  </si>
  <si>
    <t>Glass</t>
  </si>
  <si>
    <t>Metals</t>
  </si>
  <si>
    <t>Ferrous</t>
  </si>
  <si>
    <t>Non-Ferrous</t>
  </si>
  <si>
    <t xml:space="preserve">Carpet </t>
  </si>
  <si>
    <t>Carpet tiles</t>
  </si>
  <si>
    <t>Broadloom carpet</t>
  </si>
  <si>
    <t>Plastics</t>
  </si>
  <si>
    <t>Plastic - Hard</t>
  </si>
  <si>
    <t>Polystyrene</t>
  </si>
  <si>
    <t>Hazardous waste</t>
  </si>
  <si>
    <t>Asbestos</t>
  </si>
  <si>
    <t>Insulation</t>
  </si>
  <si>
    <t>Other waste</t>
  </si>
  <si>
    <t>Linoleum</t>
  </si>
  <si>
    <t>Totals</t>
  </si>
  <si>
    <t>Estimated diversion rate</t>
  </si>
  <si>
    <t>Waste record (actual) (Required during the job)</t>
  </si>
  <si>
    <t>During and after construction: complete the blue columns using actual data where available .Use weighbridge dockets, invoices, waste contractor reports, or site records where possible. If actual weights are not available, use reasonable estimates</t>
  </si>
  <si>
    <t>Column Notes</t>
  </si>
  <si>
    <r>
      <rPr>
        <b/>
        <sz val="10"/>
        <color theme="1"/>
        <rFont val="Calibri"/>
        <family val="2"/>
        <scheme val="minor"/>
      </rPr>
      <t>Disposal Cost</t>
    </r>
    <r>
      <rPr>
        <sz val="10"/>
        <color theme="1"/>
        <rFont val="Calibri"/>
        <family val="2"/>
        <scheme val="minor"/>
      </rPr>
      <t xml:space="preserve"> - Landfill or cleanfill disposal fees. Use actual costs from weighbridge dockets, invoices, or contractor reports where available. If actual costs are not available, fill in the the </t>
    </r>
    <r>
      <rPr>
        <b/>
        <sz val="10"/>
        <color theme="3"/>
        <rFont val="Calibri"/>
        <family val="2"/>
        <scheme val="minor"/>
      </rPr>
      <t xml:space="preserve">Disposal and Recovery Costs Reference table and use it </t>
    </r>
    <r>
      <rPr>
        <sz val="10"/>
        <color theme="1"/>
        <rFont val="Calibri"/>
        <family val="2"/>
        <scheme val="minor"/>
      </rPr>
      <t xml:space="preserve"> to estimate a $/kg rate. Labour costs should be excluded.</t>
    </r>
  </si>
  <si>
    <t>Totals are calculated automatically in white cells. Do not overwrite these cells.</t>
  </si>
  <si>
    <r>
      <rPr>
        <b/>
        <sz val="10"/>
        <color theme="1"/>
        <rFont val="Calibri"/>
        <family val="2"/>
        <scheme val="minor"/>
      </rPr>
      <t xml:space="preserve">Diversion Cost </t>
    </r>
    <r>
      <rPr>
        <sz val="10"/>
        <color theme="1"/>
        <rFont val="Calibri"/>
        <family val="2"/>
        <scheme val="minor"/>
      </rPr>
      <t xml:space="preserve">- Fees paid for recycling, recovery, or reuse services. Use actual cost from invoices or contractor reports where available. If actual costs are not available, fill in the the </t>
    </r>
    <r>
      <rPr>
        <b/>
        <sz val="10"/>
        <color theme="3"/>
        <rFont val="Calibri"/>
        <family val="2"/>
        <scheme val="minor"/>
      </rPr>
      <t>Disposal and Recovery Costs Reference table</t>
    </r>
    <r>
      <rPr>
        <sz val="10"/>
        <color theme="1"/>
        <rFont val="Calibri"/>
        <family val="2"/>
        <scheme val="minor"/>
      </rPr>
      <t xml:space="preserve"> and use it  to estimate a $/kg rate.</t>
    </r>
  </si>
  <si>
    <r>
      <rPr>
        <b/>
        <sz val="10"/>
        <color theme="1"/>
        <rFont val="Calibri"/>
        <family val="2"/>
        <scheme val="minor"/>
      </rPr>
      <t xml:space="preserve">Payments Received </t>
    </r>
    <r>
      <rPr>
        <sz val="10"/>
        <color theme="1"/>
        <rFont val="Calibri"/>
        <family val="2"/>
        <scheme val="minor"/>
      </rPr>
      <t>- Payments or rebates received from scrap collectors or material recovery</t>
    </r>
  </si>
  <si>
    <r>
      <rPr>
        <b/>
        <sz val="10"/>
        <color theme="1"/>
        <rFont val="Calibri"/>
        <family val="2"/>
        <scheme val="minor"/>
      </rPr>
      <t>Estimated avoided landfill or cleanfill disposal cost</t>
    </r>
    <r>
      <rPr>
        <sz val="10"/>
        <color theme="1"/>
        <rFont val="Calibri"/>
        <family val="2"/>
        <scheme val="minor"/>
      </rPr>
      <t xml:space="preserve"> - An estimate of what it would have cost to dispose of the diverted material to landfill or cleanfill (Diverted kg × disposal cost per kg). </t>
    </r>
  </si>
  <si>
    <r>
      <rPr>
        <b/>
        <sz val="10"/>
        <color theme="1"/>
        <rFont val="Calibri"/>
        <family val="2"/>
        <scheme val="minor"/>
      </rPr>
      <t>Net $</t>
    </r>
    <r>
      <rPr>
        <sz val="10"/>
        <color theme="1"/>
        <rFont val="Calibri"/>
        <family val="2"/>
        <scheme val="minor"/>
      </rPr>
      <t xml:space="preserve"> - Estimated savings minus disposal cost. Positive = net cost. Negative = net saving.</t>
    </r>
  </si>
  <si>
    <t>Diversion</t>
  </si>
  <si>
    <t>Disposal</t>
  </si>
  <si>
    <t>Enter all costs and payments as positive dollar values. The spreadsheet will automatically calculate total costs and savings presented in the Close-out review worksheet.</t>
  </si>
  <si>
    <t>Waste type / material</t>
  </si>
  <si>
    <t>Where it went (company / facility, or onsite)</t>
  </si>
  <si>
    <t>Estimated kg produced (from plan)</t>
  </si>
  <si>
    <t>Reused (kg)</t>
  </si>
  <si>
    <t xml:space="preserve">Recycled (kg) </t>
  </si>
  <si>
    <t xml:space="preserve">Other recovery (kg)  </t>
  </si>
  <si>
    <t>Cleanfill (kg)</t>
  </si>
  <si>
    <t xml:space="preserve">Landfill (kg)  </t>
  </si>
  <si>
    <t xml:space="preserve">Other disposal (kg) </t>
  </si>
  <si>
    <t>Total generated (kg)</t>
  </si>
  <si>
    <t>Total disposed (kg)</t>
  </si>
  <si>
    <t>Diverted (kg)</t>
  </si>
  <si>
    <t>Diversion %</t>
  </si>
  <si>
    <t xml:space="preserve">Disposal Cost </t>
  </si>
  <si>
    <t xml:space="preserve">Diversion Cost       </t>
  </si>
  <si>
    <t xml:space="preserve">Payments recieved                </t>
  </si>
  <si>
    <t>Estimated avoided landfill or cleanfill disposal costs (NZD)</t>
  </si>
  <si>
    <t>Net $</t>
  </si>
  <si>
    <t xml:space="preserve">Disposal and Recovery Costs Reference table -  How to use </t>
  </si>
  <si>
    <t xml:space="preserve">Common Materials </t>
  </si>
  <si>
    <t>Use this table if you do not have actual disposal or recovery costs from weighbridge dockets, receipts, or invoices.
This table supports the required reporting of estimated cost savings under the bylaw. It provides indicative estimates only and is not intended for exact accounting</t>
  </si>
  <si>
    <t>Column8</t>
  </si>
  <si>
    <t>Column9</t>
  </si>
  <si>
    <t>Column10</t>
  </si>
  <si>
    <t>Column11</t>
  </si>
  <si>
    <t>Column12</t>
  </si>
  <si>
    <t>Column13</t>
  </si>
  <si>
    <t>Column14</t>
  </si>
  <si>
    <t>Column15</t>
  </si>
  <si>
    <t>Column16</t>
  </si>
  <si>
    <t>Column17</t>
  </si>
  <si>
    <t>Column18</t>
  </si>
  <si>
    <t>Column19</t>
  </si>
  <si>
    <t>Column20</t>
  </si>
  <si>
    <t>1. Enter waste quantities first</t>
  </si>
  <si>
    <t xml:space="preserve">Complete the waste quantities in the Waste Record before using this table. </t>
  </si>
  <si>
    <t>2. Enter estimate rates once in the Cost and Savings table below</t>
  </si>
  <si>
    <t>Enter the disposal rates for each facility used ($/tonne). You only need to enter each rate once. Use these rates to calculate estimated disposal costs by multiplying them against the relevant waste quantities</t>
  </si>
  <si>
    <t>3. How these rates should be used</t>
  </si>
  <si>
    <t>The rates entered here can be used to:</t>
  </si>
  <si>
    <t>• estimate Disposal Cost where actual costs are unknown</t>
  </si>
  <si>
    <t>• calculate Estimated avoided landfill or cleanfill disposal costs for diverted materials</t>
  </si>
  <si>
    <t>Disposal and Recovery Costs Reference Table</t>
  </si>
  <si>
    <t>Facility Name</t>
  </si>
  <si>
    <t>Cost per tonne</t>
  </si>
  <si>
    <t>Cost per kg</t>
  </si>
  <si>
    <t>Example</t>
  </si>
  <si>
    <t>Silverstream Landfill</t>
  </si>
  <si>
    <t xml:space="preserve">Reused (kg) </t>
  </si>
  <si>
    <t xml:space="preserve">Recycled (kg)  </t>
  </si>
  <si>
    <t xml:space="preserve">Cleanfill (kg)  </t>
  </si>
  <si>
    <t>Total actual produced (kg)</t>
  </si>
  <si>
    <t>Disposal cost (NZD)</t>
  </si>
  <si>
    <t xml:space="preserve">Diversion Costs/fees       </t>
  </si>
  <si>
    <t xml:space="preserve">Estimated Savings </t>
  </si>
  <si>
    <t>Estimated avoided landfill or cleanfill fee (NZD)****</t>
  </si>
  <si>
    <t>Totals for the whole project</t>
  </si>
  <si>
    <t>Close-out review (Required after completion)</t>
  </si>
  <si>
    <t>Complete this section at the end of the project. (within 3 months). It confirms the plan was used, compares estimates vs actuals, and records lessons and cost impacts.</t>
  </si>
  <si>
    <t>Auto summary (from your plan and record)</t>
  </si>
  <si>
    <t>Estimated total waste (kg)</t>
  </si>
  <si>
    <t>Estimated diverted (kg)</t>
  </si>
  <si>
    <t>Actual total waste (kg)</t>
  </si>
  <si>
    <t>Actual diverted (kg)</t>
  </si>
  <si>
    <t>Actual diversion rate</t>
  </si>
  <si>
    <t>Actual to landfill (kg)</t>
  </si>
  <si>
    <t>Actual to cleanfill (kg)</t>
  </si>
  <si>
    <t>Estimate of cost savings from implementing plan</t>
  </si>
  <si>
    <t>Required confirmations</t>
  </si>
  <si>
    <t>Confirmation</t>
  </si>
  <si>
    <t>Yes</t>
  </si>
  <si>
    <t>No</t>
  </si>
  <si>
    <t>Details / where recorded</t>
  </si>
  <si>
    <t>This plan was checked and updated during the job when needed.</t>
  </si>
  <si>
    <t>A copy of this plan was kept on site.</t>
  </si>
  <si>
    <t xml:space="preserve">All contractors/subcontractors were told where to find the plan on site, and had access to it. </t>
  </si>
  <si>
    <t>Required: compare estimated amount generated  vs actual amount generated waste/material (auto-calculated)</t>
  </si>
  <si>
    <t>For noting only : Estimated diversion vs actual diversion, and indicative cost impacts per material stream (auto-calculated)</t>
  </si>
  <si>
    <r>
      <t xml:space="preserve">This table will fill automatically from the materials listed in the </t>
    </r>
    <r>
      <rPr>
        <b/>
        <sz val="11"/>
        <color theme="1"/>
        <rFont val="Calibri"/>
        <family val="2"/>
        <scheme val="minor"/>
      </rPr>
      <t>drop downs</t>
    </r>
    <r>
      <rPr>
        <sz val="11"/>
        <color theme="1"/>
        <rFont val="Calibri"/>
        <family val="2"/>
        <scheme val="minor"/>
      </rPr>
      <t xml:space="preserve"> from the waste plan and waste record. </t>
    </r>
  </si>
  <si>
    <t xml:space="preserve">This table will fill automatically from the materials listed in the drop downs from the waste plan and waste record. </t>
  </si>
  <si>
    <t>Estimated generated(kg)</t>
  </si>
  <si>
    <t>Actual generated (kg)</t>
  </si>
  <si>
    <t>Difference (kg)</t>
  </si>
  <si>
    <t>Briefly explain any reasons for differences</t>
  </si>
  <si>
    <t>Waste type/Material</t>
  </si>
  <si>
    <t>Estimated Diverted (kg)</t>
  </si>
  <si>
    <t>To landfill (kg)</t>
  </si>
  <si>
    <t>To cleanfill (kg)</t>
  </si>
  <si>
    <t>Actual disposal cost</t>
  </si>
  <si>
    <t>Actual diversion cost</t>
  </si>
  <si>
    <t>Estimated avoided disposal costs</t>
  </si>
  <si>
    <t>Optional: lessons learned for future projects</t>
  </si>
  <si>
    <t>What worked well?</t>
  </si>
  <si>
    <t>What was hard / what would you change next time?</t>
  </si>
  <si>
    <t>Any notes for future teams or similar projects</t>
  </si>
  <si>
    <t>Conversion (kg per m3)</t>
  </si>
  <si>
    <t>Project Type</t>
  </si>
  <si>
    <t>Waste methods</t>
  </si>
  <si>
    <t>Yes/No</t>
  </si>
  <si>
    <t>Project types</t>
  </si>
  <si>
    <t>Building types</t>
  </si>
  <si>
    <t>Waste type</t>
  </si>
  <si>
    <t>kg per m³</t>
  </si>
  <si>
    <t>Construction</t>
  </si>
  <si>
    <t>Building Type</t>
  </si>
  <si>
    <t>Reuse</t>
  </si>
  <si>
    <t>New build</t>
  </si>
  <si>
    <t>Residential</t>
  </si>
  <si>
    <t>Cable ties</t>
  </si>
  <si>
    <t>Deconstruction</t>
  </si>
  <si>
    <t>Commercial</t>
  </si>
  <si>
    <t>Recycle</t>
  </si>
  <si>
    <t>Renovation/alteration</t>
  </si>
  <si>
    <t>Cardboard</t>
  </si>
  <si>
    <t>Deconstruction and Construction</t>
  </si>
  <si>
    <t>Community and Public</t>
  </si>
  <si>
    <t>Recover (other)</t>
  </si>
  <si>
    <t>Demolition only</t>
  </si>
  <si>
    <t>Industrial</t>
  </si>
  <si>
    <t>Carpet</t>
  </si>
  <si>
    <t>Renovation</t>
  </si>
  <si>
    <t>Education</t>
  </si>
  <si>
    <t>Compost</t>
  </si>
  <si>
    <t>Fit-out</t>
  </si>
  <si>
    <t>Public/Community</t>
  </si>
  <si>
    <t>Concrete rubble</t>
  </si>
  <si>
    <t>N/A</t>
  </si>
  <si>
    <t>Hospital/Health</t>
  </si>
  <si>
    <t>Landfill</t>
  </si>
  <si>
    <t>General waste (mixed)</t>
  </si>
  <si>
    <t>Cleanfill</t>
  </si>
  <si>
    <t>Green waste</t>
  </si>
  <si>
    <t>Infrastructure</t>
  </si>
  <si>
    <t>Hardfill</t>
  </si>
  <si>
    <t>Metal (mixed)</t>
  </si>
  <si>
    <t>Wood (rad framing)</t>
  </si>
  <si>
    <t xml:space="preserve">Rural </t>
  </si>
  <si>
    <t>Plastic 3 PVC</t>
  </si>
  <si>
    <t>Plastic 4 Soft plastic</t>
  </si>
  <si>
    <t>Plastic 6 Polystyrene</t>
  </si>
  <si>
    <t>Metal: Clean light gauge</t>
  </si>
  <si>
    <t>Metal: Oversized shearable</t>
  </si>
  <si>
    <t>Aluminium</t>
  </si>
  <si>
    <t>Batteries (lithium / tool batteries)</t>
  </si>
  <si>
    <t>Brass</t>
  </si>
  <si>
    <t>Bricks</t>
  </si>
  <si>
    <t>Building wrap</t>
  </si>
  <si>
    <t>Cable reels / drums (plastic)</t>
  </si>
  <si>
    <t>Cabinetry</t>
  </si>
  <si>
    <t>Canvas timber wraps</t>
  </si>
  <si>
    <t>Cable (copper)</t>
  </si>
  <si>
    <t xml:space="preserve">Cabling </t>
  </si>
  <si>
    <t>Cardboard/paper</t>
  </si>
  <si>
    <t>Concrete sludge</t>
  </si>
  <si>
    <t>Compostables/organic</t>
  </si>
  <si>
    <t>Confidential documents / paper</t>
  </si>
  <si>
    <t>Copper (pure)</t>
  </si>
  <si>
    <t>Copper</t>
  </si>
  <si>
    <t>Corrugated iron</t>
  </si>
  <si>
    <t>Corflute</t>
  </si>
  <si>
    <t>Doors</t>
  </si>
  <si>
    <t>E-waste</t>
  </si>
  <si>
    <t>Fibre cement products</t>
  </si>
  <si>
    <t>Food waste</t>
  </si>
  <si>
    <t xml:space="preserve">Fixtures and fittings </t>
  </si>
  <si>
    <t>General waste</t>
  </si>
  <si>
    <t>Fluorescent lights</t>
  </si>
  <si>
    <t>Glass (bottles and jars)</t>
  </si>
  <si>
    <t>Glass (flat glass)</t>
  </si>
  <si>
    <t>Gib</t>
  </si>
  <si>
    <t>HDPE plastics</t>
  </si>
  <si>
    <t>HDPE piping</t>
  </si>
  <si>
    <t>Joinery</t>
  </si>
  <si>
    <t>Heavy reinforcement steel</t>
  </si>
  <si>
    <t>Light fittings</t>
  </si>
  <si>
    <t>LDPE plastics (clear film)</t>
  </si>
  <si>
    <t>Masonry - ceramic</t>
  </si>
  <si>
    <t>LDPE plastics (coloured)</t>
  </si>
  <si>
    <t>Masonry - clay based</t>
  </si>
  <si>
    <t>LDPE piping</t>
  </si>
  <si>
    <t>Masonry- concrete based</t>
  </si>
  <si>
    <t>Metals (mixed scrap)</t>
  </si>
  <si>
    <t>Metals - Ferrous</t>
  </si>
  <si>
    <t>Millings / asphalt</t>
  </si>
  <si>
    <t>Metals - Non Ferrous</t>
  </si>
  <si>
    <t>Office paper</t>
  </si>
  <si>
    <t>Metals (mixed)</t>
  </si>
  <si>
    <t>Paint and paint containers</t>
  </si>
  <si>
    <t>Mixed construction waste</t>
  </si>
  <si>
    <t>Paper</t>
  </si>
  <si>
    <t>Paints and coatings</t>
  </si>
  <si>
    <t>PEA metal / aggregate</t>
  </si>
  <si>
    <t>Piping PVC</t>
  </si>
  <si>
    <t>Plasterboard (GIB)</t>
  </si>
  <si>
    <t>Plastics (1, 2, 5)</t>
  </si>
  <si>
    <t>Polystyrene (EPS)</t>
  </si>
  <si>
    <t>Plastics (1,2,5)</t>
  </si>
  <si>
    <t>PVC (general)</t>
  </si>
  <si>
    <t>Plastics (soft, eg shrink wrap)</t>
  </si>
  <si>
    <t>PVC piping</t>
  </si>
  <si>
    <t>Rigid foam</t>
  </si>
  <si>
    <t>Roofing - metal</t>
  </si>
  <si>
    <t>Scaffolding wrap</t>
  </si>
  <si>
    <t>Roofing netting</t>
  </si>
  <si>
    <t>Soil</t>
  </si>
  <si>
    <t>Roofing tiles</t>
  </si>
  <si>
    <t>Soft plastics (LDPE film)</t>
  </si>
  <si>
    <t>Shelving</t>
  </si>
  <si>
    <t>Steel</t>
  </si>
  <si>
    <t>Showers</t>
  </si>
  <si>
    <t>Timber (treated)</t>
  </si>
  <si>
    <t>Sinks</t>
  </si>
  <si>
    <t>Timber (untreated)</t>
  </si>
  <si>
    <t>Timber pallets (untreated)</t>
  </si>
  <si>
    <t xml:space="preserve">Waste - mixed </t>
  </si>
  <si>
    <t>Soil (contaminated)</t>
  </si>
  <si>
    <t>Timber - Native</t>
  </si>
  <si>
    <t>Timber - Treated</t>
  </si>
  <si>
    <t>Timber - Untreated</t>
  </si>
  <si>
    <t>Toilets</t>
  </si>
  <si>
    <t>Vinyl flooring</t>
  </si>
  <si>
    <t>Windows</t>
  </si>
  <si>
    <t>Wood products (Engineered)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</si>
</sst>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0.00_-;\-&quot;$&quot;* #,##0.00_-;_-&quot;$&quot;* &quot;-&quot;??_-;_-@_-"/>
    <numFmt numFmtId="164" formatCode="yyyy\-mm\-dd"/>
    <numFmt numFmtId="165" formatCode="0.0%"/>
    <numFmt numFmtId="166" formatCode="&quot;$&quot;#,##0;[Red]\(&quot;$&quot;#,##0\)"/>
    <numFmt numFmtId="167" formatCode="0;\-0;;@"/>
    <numFmt numFmtId="168" formatCode="&quot;$&quot;#,##0.0"/>
    <numFmt numFmtId="169" formatCode="0&quot; m²&quot;"/>
    <numFmt numFmtId="170" formatCode="&quot;$&quot;#,##0.00"/>
    <numFmt numFmtId="171" formatCode="&quot;$&quot;#,##0"/>
  </numFmts>
  <fonts count="37">
    <font>
      <sz val="11"/>
      <color theme="1"/>
      <name val="Calibri"/>
      <family val="2"/>
      <scheme val="minor"/>
    </font>
    <font>
      <b/>
      <sz val="12"/>
      <color rgb="FFFFFFFF"/>
      <name val="Calibri"/>
      <family val="2"/>
    </font>
    <font>
      <sz val="11"/>
      <color rgb="FF111827"/>
      <name val="Calibri"/>
      <family val="2"/>
    </font>
    <font>
      <sz val="11"/>
      <name val="Calibri"/>
      <family val="2"/>
    </font>
    <font>
      <b/>
      <sz val="11"/>
      <name val="Calibri"/>
      <family val="2"/>
    </font>
    <font>
      <sz val="11"/>
      <color rgb="FF1D4ED8"/>
      <name val="Calibri"/>
      <family val="2"/>
    </font>
    <font>
      <b/>
      <sz val="11"/>
      <color rgb="FFFFFFFF"/>
      <name val="Calibri"/>
      <family val="2"/>
    </font>
    <font>
      <b/>
      <sz val="12"/>
      <color rgb="FF0F172A"/>
      <name val="Calibri"/>
      <family val="2"/>
    </font>
    <font>
      <sz val="12"/>
      <color theme="10"/>
      <name val="Calibri"/>
      <family val="2"/>
      <scheme val="minor"/>
    </font>
    <font>
      <sz val="11"/>
      <color theme="1"/>
      <name val="Calibri"/>
      <family val="2"/>
      <scheme val="minor"/>
    </font>
    <font>
      <b/>
      <sz val="14"/>
      <color theme="1"/>
      <name val="Calibri "/>
    </font>
    <font>
      <sz val="11"/>
      <color theme="1"/>
      <name val="Calibri "/>
    </font>
    <font>
      <b/>
      <sz val="11"/>
      <color rgb="FF000000"/>
      <name val="Calibri "/>
    </font>
    <font>
      <b/>
      <sz val="10"/>
      <color rgb="FF000000"/>
      <name val="Calibri "/>
    </font>
    <font>
      <sz val="10"/>
      <color rgb="FF000000"/>
      <name val="Calibri "/>
    </font>
    <font>
      <sz val="10"/>
      <color theme="1"/>
      <name val="Calibri "/>
    </font>
    <font>
      <b/>
      <sz val="10"/>
      <color theme="1"/>
      <name val="Calibri "/>
    </font>
    <font>
      <sz val="9"/>
      <color theme="1"/>
      <name val="Calibri "/>
    </font>
    <font>
      <b/>
      <sz val="9"/>
      <color theme="1"/>
      <name val="Calibri "/>
    </font>
    <font>
      <b/>
      <sz val="9"/>
      <color rgb="FF000000"/>
      <name val="Calibri "/>
    </font>
    <font>
      <sz val="9"/>
      <color rgb="FF000000"/>
      <name val="Calibri "/>
    </font>
    <font>
      <b/>
      <sz val="11"/>
      <color theme="1"/>
      <name val="Calibri"/>
      <family val="2"/>
      <scheme val="minor"/>
    </font>
    <font>
      <b/>
      <sz val="12"/>
      <color theme="0"/>
      <name val="Calibri"/>
      <family val="2"/>
    </font>
    <font>
      <sz val="12"/>
      <color theme="1"/>
      <name val="Calibri"/>
      <family val="2"/>
      <scheme val="minor"/>
    </font>
    <font>
      <b/>
      <sz val="11"/>
      <color theme="0"/>
      <name val="Calibri"/>
      <family val="2"/>
      <scheme val="minor"/>
    </font>
    <font>
      <sz val="11"/>
      <color rgb="FF0F172A"/>
      <name val="Calibri"/>
      <family val="2"/>
    </font>
    <font>
      <b/>
      <sz val="11"/>
      <color theme="0"/>
      <name val="Calibri"/>
      <family val="2"/>
    </font>
    <font>
      <sz val="11"/>
      <color theme="1"/>
      <name val="Calibri"/>
      <family val="2"/>
    </font>
    <font>
      <sz val="11"/>
      <color rgb="FF1D4ED8"/>
      <name val="Calibri"/>
      <family val="2"/>
      <scheme val="minor"/>
    </font>
    <font>
      <sz val="10"/>
      <color theme="1"/>
      <name val="Calibri"/>
      <family val="2"/>
      <scheme val="minor"/>
    </font>
    <font>
      <b/>
      <sz val="10"/>
      <color theme="1"/>
      <name val="Calibri"/>
      <family val="2"/>
      <scheme val="minor"/>
    </font>
    <font>
      <b/>
      <sz val="12"/>
      <name val="Calibri"/>
      <family val="2"/>
    </font>
    <font>
      <i/>
      <sz val="10"/>
      <color theme="1"/>
      <name val="Calibri"/>
      <family val="2"/>
      <scheme val="minor"/>
    </font>
    <font>
      <b/>
      <sz val="10"/>
      <color theme="3"/>
      <name val="Calibri"/>
      <family val="2"/>
      <scheme val="minor"/>
    </font>
    <font>
      <b/>
      <sz val="13.5"/>
      <color theme="3"/>
      <name val="Calibri"/>
      <family val="2"/>
      <scheme val="minor"/>
    </font>
    <font>
      <b/>
      <sz val="12"/>
      <color theme="0"/>
      <name val="Calibri"/>
      <family val="2"/>
      <scheme val="minor"/>
    </font>
    <font>
      <i/>
      <sz val="11"/>
      <color theme="1"/>
      <name val="Calibri"/>
      <family val="2"/>
      <scheme val="minor"/>
    </font>
  </fonts>
  <fills count="20">
    <fill>
      <patternFill patternType="none"/>
    </fill>
    <fill>
      <patternFill patternType="gray125"/>
    </fill>
    <fill>
      <patternFill patternType="solid">
        <fgColor rgb="FF0F766E"/>
      </patternFill>
    </fill>
    <fill>
      <patternFill patternType="solid">
        <fgColor rgb="FFFEF3C7"/>
      </patternFill>
    </fill>
    <fill>
      <patternFill patternType="solid">
        <fgColor rgb="FFE0F2FE"/>
      </patternFill>
    </fill>
    <fill>
      <patternFill patternType="solid">
        <fgColor rgb="FF115E59"/>
      </patternFill>
    </fill>
    <fill>
      <patternFill patternType="solid">
        <fgColor rgb="FF0284C7"/>
      </patternFill>
    </fill>
    <fill>
      <patternFill patternType="solid">
        <fgColor rgb="FFFEF3C7"/>
        <bgColor indexed="64"/>
      </patternFill>
    </fill>
    <fill>
      <patternFill patternType="solid">
        <fgColor theme="0"/>
        <bgColor indexed="64"/>
      </patternFill>
    </fill>
    <fill>
      <patternFill patternType="solid">
        <fgColor rgb="FFE0F2FE"/>
        <bgColor indexed="64"/>
      </patternFill>
    </fill>
    <fill>
      <patternFill patternType="solid">
        <fgColor rgb="FFE7E6E6"/>
        <bgColor indexed="64"/>
      </patternFill>
    </fill>
    <fill>
      <patternFill patternType="solid">
        <fgColor rgb="FFFFFF00"/>
        <bgColor indexed="64"/>
      </patternFill>
    </fill>
    <fill>
      <patternFill patternType="solid">
        <fgColor rgb="FFFFFFFF"/>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rgb="FF008080"/>
        <bgColor indexed="64"/>
      </patternFill>
    </fill>
    <fill>
      <patternFill patternType="solid">
        <fgColor rgb="FF06BAA9"/>
        <bgColor indexed="64"/>
      </patternFill>
    </fill>
    <fill>
      <patternFill patternType="solid">
        <fgColor rgb="FF0284C7"/>
        <bgColor indexed="64"/>
      </patternFill>
    </fill>
    <fill>
      <patternFill patternType="solid">
        <fgColor theme="4" tint="0.79998168889431442"/>
        <bgColor theme="4" tint="0.79998168889431442"/>
      </patternFill>
    </fill>
    <fill>
      <patternFill patternType="solid">
        <fgColor rgb="FF07C5B1"/>
        <bgColor indexed="64"/>
      </patternFill>
    </fill>
  </fills>
  <borders count="43">
    <border>
      <left/>
      <right/>
      <top/>
      <bottom/>
      <diagonal/>
    </border>
    <border>
      <left style="thin">
        <color rgb="FF9CA3AF"/>
      </left>
      <right style="thin">
        <color rgb="FF9CA3AF"/>
      </right>
      <top style="thin">
        <color rgb="FF9CA3AF"/>
      </top>
      <bottom style="thin">
        <color rgb="FF9CA3AF"/>
      </bottom>
      <diagonal/>
    </border>
    <border>
      <left/>
      <right style="thin">
        <color rgb="FF9CA3AF"/>
      </right>
      <top style="thin">
        <color rgb="FF9CA3AF"/>
      </top>
      <bottom/>
      <diagonal/>
    </border>
    <border>
      <left/>
      <right style="thin">
        <color rgb="FF9CA3AF"/>
      </right>
      <top style="thin">
        <color rgb="FF9CA3AF"/>
      </top>
      <bottom style="thin">
        <color rgb="FF9CA3AF"/>
      </bottom>
      <diagonal/>
    </border>
    <border>
      <left/>
      <right/>
      <top style="thin">
        <color rgb="FF9CA3AF"/>
      </top>
      <bottom style="thin">
        <color rgb="FF9CA3AF"/>
      </bottom>
      <diagonal/>
    </border>
    <border>
      <left style="thin">
        <color rgb="FF9CA3AF"/>
      </left>
      <right/>
      <top/>
      <bottom style="thin">
        <color rgb="FF9CA3AF"/>
      </bottom>
      <diagonal/>
    </border>
    <border>
      <left/>
      <right/>
      <top/>
      <bottom style="thin">
        <color rgb="FF9CA3AF"/>
      </bottom>
      <diagonal/>
    </border>
    <border>
      <left/>
      <right style="thin">
        <color rgb="FF9CA3AF"/>
      </right>
      <top/>
      <bottom style="thin">
        <color rgb="FF9CA3AF"/>
      </bottom>
      <diagonal/>
    </border>
    <border>
      <left style="thin">
        <color rgb="FF9CA3AF"/>
      </left>
      <right/>
      <top style="thin">
        <color rgb="FF9CA3AF"/>
      </top>
      <bottom style="thin">
        <color rgb="FF9CA3AF"/>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9CA3AF"/>
      </left>
      <right style="thin">
        <color rgb="FF9CA3AF"/>
      </right>
      <top/>
      <bottom style="thin">
        <color rgb="FF9CA3AF"/>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rgb="FF9CA3AF"/>
      </left>
      <right style="thin">
        <color rgb="FF9CA3AF"/>
      </right>
      <top style="thin">
        <color rgb="FF9CA3AF"/>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top/>
      <bottom/>
      <diagonal/>
    </border>
    <border>
      <left/>
      <right/>
      <top/>
      <bottom style="thin">
        <color theme="0" tint="-0.34998626667073579"/>
      </bottom>
      <diagonal/>
    </border>
    <border>
      <left/>
      <right style="thin">
        <color theme="0" tint="-0.34998626667073579"/>
      </right>
      <top/>
      <bottom style="thin">
        <color theme="0" tint="-0.34998626667073579"/>
      </bottom>
      <diagonal/>
    </border>
    <border>
      <left style="thin">
        <color indexed="64"/>
      </left>
      <right style="thin">
        <color indexed="64"/>
      </right>
      <top/>
      <bottom style="thin">
        <color indexed="64"/>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right/>
      <top/>
      <bottom style="thin">
        <color indexed="64"/>
      </bottom>
      <diagonal/>
    </border>
    <border>
      <left style="thin">
        <color indexed="64"/>
      </left>
      <right style="thin">
        <color indexed="64"/>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top/>
      <bottom/>
      <diagonal/>
    </border>
    <border>
      <left style="thin">
        <color rgb="FF9CA3AF"/>
      </left>
      <right style="thin">
        <color theme="0" tint="-0.249977111117893"/>
      </right>
      <top style="thin">
        <color rgb="FF9CA3AF"/>
      </top>
      <bottom style="thin">
        <color rgb="FF9CA3AF"/>
      </bottom>
      <diagonal/>
    </border>
    <border>
      <left style="thin">
        <color theme="0" tint="-0.249977111117893"/>
      </left>
      <right style="thin">
        <color theme="0" tint="-0.249977111117893"/>
      </right>
      <top style="thin">
        <color theme="0" tint="-0.249977111117893"/>
      </top>
      <bottom/>
      <diagonal/>
    </border>
    <border>
      <left/>
      <right style="thin">
        <color theme="0" tint="-0.249977111117893"/>
      </right>
      <top style="thin">
        <color theme="0" tint="-0.249977111117893"/>
      </top>
      <bottom style="thin">
        <color theme="0" tint="-0.249977111117893"/>
      </bottom>
      <diagonal/>
    </border>
    <border>
      <left style="thin">
        <color rgb="FF9CA3AF"/>
      </left>
      <right/>
      <top/>
      <bottom style="thin">
        <color theme="0" tint="-0.249977111117893"/>
      </bottom>
      <diagonal/>
    </border>
    <border>
      <left/>
      <right/>
      <top/>
      <bottom style="thin">
        <color theme="0" tint="-0.249977111117893"/>
      </bottom>
      <diagonal/>
    </border>
    <border>
      <left style="thin">
        <color rgb="FF9CA3AF"/>
      </left>
      <right/>
      <top style="thin">
        <color rgb="FF9CA3AF"/>
      </top>
      <bottom/>
      <diagonal/>
    </border>
    <border>
      <left/>
      <right/>
      <top style="thin">
        <color rgb="FF9CA3AF"/>
      </top>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thin">
        <color rgb="FF9CA3AF"/>
      </left>
      <right/>
      <top/>
      <bottom/>
      <diagonal/>
    </border>
  </borders>
  <cellStyleXfs count="4">
    <xf numFmtId="0" fontId="0" fillId="0" borderId="0"/>
    <xf numFmtId="0" fontId="8" fillId="0" borderId="0"/>
    <xf numFmtId="44" fontId="9" fillId="0" borderId="0" applyFont="0" applyFill="0" applyBorder="0" applyAlignment="0" applyProtection="0"/>
    <xf numFmtId="44" fontId="9" fillId="0" borderId="0" applyFont="0" applyFill="0" applyBorder="0" applyAlignment="0" applyProtection="0"/>
  </cellStyleXfs>
  <cellXfs count="254">
    <xf numFmtId="0" fontId="0" fillId="0" borderId="0" xfId="0"/>
    <xf numFmtId="0" fontId="4" fillId="0" borderId="0" xfId="0" applyFont="1"/>
    <xf numFmtId="0" fontId="5" fillId="3" borderId="1" xfId="0" applyFont="1" applyFill="1" applyBorder="1" applyAlignment="1">
      <alignment vertical="top" wrapText="1"/>
    </xf>
    <xf numFmtId="1" fontId="5" fillId="3" borderId="1" xfId="0" applyNumberFormat="1" applyFont="1" applyFill="1" applyBorder="1" applyAlignment="1">
      <alignment horizontal="right" vertical="top"/>
    </xf>
    <xf numFmtId="2" fontId="0" fillId="0" borderId="0" xfId="0" applyNumberFormat="1"/>
    <xf numFmtId="0" fontId="0" fillId="0" borderId="13" xfId="0" applyBorder="1"/>
    <xf numFmtId="1" fontId="4" fillId="0" borderId="1" xfId="0" applyNumberFormat="1" applyFont="1" applyBorder="1" applyAlignment="1">
      <alignment vertical="top"/>
    </xf>
    <xf numFmtId="0" fontId="10" fillId="0" borderId="0" xfId="0" applyFont="1" applyAlignment="1">
      <alignment vertical="center"/>
    </xf>
    <xf numFmtId="0" fontId="11" fillId="0" borderId="0" xfId="0" applyFont="1" applyAlignment="1">
      <alignment horizontal="left" vertical="center" wrapText="1"/>
    </xf>
    <xf numFmtId="0" fontId="12" fillId="0" borderId="0" xfId="0" applyFont="1" applyAlignment="1">
      <alignment horizontal="center" vertical="center" wrapText="1"/>
    </xf>
    <xf numFmtId="0" fontId="13" fillId="0" borderId="0" xfId="0" applyFont="1" applyAlignment="1">
      <alignment horizontal="center" vertical="center"/>
    </xf>
    <xf numFmtId="0" fontId="14" fillId="0" borderId="0" xfId="0" applyFont="1" applyAlignment="1">
      <alignment horizontal="center" vertical="center"/>
    </xf>
    <xf numFmtId="2" fontId="15" fillId="0" borderId="0" xfId="0" applyNumberFormat="1" applyFont="1" applyAlignment="1">
      <alignment horizontal="center"/>
    </xf>
    <xf numFmtId="2" fontId="16" fillId="0" borderId="0" xfId="0" applyNumberFormat="1" applyFont="1" applyAlignment="1">
      <alignment horizontal="center"/>
    </xf>
    <xf numFmtId="0" fontId="12" fillId="0" borderId="0" xfId="0" applyFont="1" applyAlignment="1">
      <alignment vertical="center" wrapText="1"/>
    </xf>
    <xf numFmtId="0" fontId="18" fillId="10" borderId="13" xfId="0" applyFont="1" applyFill="1" applyBorder="1" applyAlignment="1">
      <alignment horizontal="center" vertical="center"/>
    </xf>
    <xf numFmtId="0" fontId="18" fillId="10" borderId="13" xfId="0" applyFont="1" applyFill="1" applyBorder="1" applyAlignment="1">
      <alignment horizontal="center" vertical="center" wrapText="1"/>
    </xf>
    <xf numFmtId="0" fontId="18" fillId="11" borderId="9" xfId="0" applyFont="1" applyFill="1" applyBorder="1" applyAlignment="1">
      <alignment horizontal="center" vertical="center" wrapText="1"/>
    </xf>
    <xf numFmtId="0" fontId="18" fillId="10" borderId="9" xfId="0" applyFont="1" applyFill="1" applyBorder="1" applyAlignment="1">
      <alignment horizontal="center" vertical="center" wrapText="1"/>
    </xf>
    <xf numFmtId="0" fontId="4" fillId="0" borderId="1" xfId="0" applyFont="1" applyBorder="1" applyAlignment="1">
      <alignment horizontal="right"/>
    </xf>
    <xf numFmtId="0" fontId="19" fillId="12" borderId="9" xfId="0" applyFont="1" applyFill="1" applyBorder="1" applyAlignment="1">
      <alignment horizontal="left" vertical="center" wrapText="1"/>
    </xf>
    <xf numFmtId="0" fontId="19" fillId="0" borderId="9" xfId="0" applyFont="1" applyBorder="1" applyAlignment="1">
      <alignment horizontal="left" vertical="center"/>
    </xf>
    <xf numFmtId="0" fontId="20" fillId="12" borderId="9" xfId="0" applyFont="1" applyFill="1" applyBorder="1" applyAlignment="1">
      <alignment horizontal="left" vertical="center"/>
    </xf>
    <xf numFmtId="2" fontId="17" fillId="0" borderId="9" xfId="0" applyNumberFormat="1" applyFont="1" applyBorder="1" applyAlignment="1">
      <alignment horizontal="left"/>
    </xf>
    <xf numFmtId="0" fontId="20" fillId="0" borderId="9" xfId="0" applyFont="1" applyBorder="1" applyAlignment="1">
      <alignment horizontal="left" vertical="center"/>
    </xf>
    <xf numFmtId="165" fontId="4" fillId="0" borderId="5" xfId="0" applyNumberFormat="1" applyFont="1" applyBorder="1" applyAlignment="1">
      <alignment horizontal="right"/>
    </xf>
    <xf numFmtId="165" fontId="4" fillId="0" borderId="7" xfId="0" applyNumberFormat="1" applyFont="1" applyBorder="1" applyAlignment="1">
      <alignment horizontal="right"/>
    </xf>
    <xf numFmtId="0" fontId="17" fillId="0" borderId="0" xfId="0" applyFont="1" applyAlignment="1">
      <alignment horizontal="left" vertical="top" wrapText="1"/>
    </xf>
    <xf numFmtId="0" fontId="0" fillId="0" borderId="17" xfId="0" applyBorder="1" applyAlignment="1">
      <alignment vertical="top" wrapText="1"/>
    </xf>
    <xf numFmtId="0" fontId="0" fillId="8" borderId="0" xfId="0" applyFill="1"/>
    <xf numFmtId="0" fontId="6" fillId="15" borderId="1" xfId="0" applyFont="1" applyFill="1" applyBorder="1" applyAlignment="1">
      <alignment horizontal="center" vertical="center" wrapText="1"/>
    </xf>
    <xf numFmtId="0" fontId="6" fillId="15" borderId="14" xfId="0" applyFont="1" applyFill="1" applyBorder="1" applyAlignment="1">
      <alignment horizontal="center" vertical="center" wrapText="1"/>
    </xf>
    <xf numFmtId="0" fontId="6" fillId="15" borderId="1" xfId="0" applyFont="1" applyFill="1" applyBorder="1" applyAlignment="1">
      <alignment horizontal="left" vertical="center" wrapText="1"/>
    </xf>
    <xf numFmtId="0" fontId="1" fillId="15" borderId="0" xfId="0" applyFont="1" applyFill="1" applyAlignment="1">
      <alignment horizontal="left" vertical="center"/>
    </xf>
    <xf numFmtId="0" fontId="0" fillId="15" borderId="0" xfId="0" applyFill="1"/>
    <xf numFmtId="0" fontId="1" fillId="16" borderId="0" xfId="0" applyFont="1" applyFill="1" applyAlignment="1">
      <alignment horizontal="left" vertical="center"/>
    </xf>
    <xf numFmtId="0" fontId="0" fillId="16" borderId="0" xfId="0" applyFill="1"/>
    <xf numFmtId="0" fontId="5" fillId="0" borderId="0" xfId="0" applyFont="1" applyAlignment="1">
      <alignment vertical="top" wrapText="1"/>
    </xf>
    <xf numFmtId="0" fontId="0" fillId="0" borderId="0" xfId="0" applyAlignment="1">
      <alignment vertical="top" wrapText="1"/>
    </xf>
    <xf numFmtId="0" fontId="0" fillId="0" borderId="3" xfId="0" applyBorder="1"/>
    <xf numFmtId="0" fontId="0" fillId="0" borderId="4" xfId="0" applyBorder="1"/>
    <xf numFmtId="164" fontId="5" fillId="8" borderId="0" xfId="0" applyNumberFormat="1" applyFont="1" applyFill="1" applyAlignment="1">
      <alignment horizontal="left" vertical="top" wrapText="1"/>
    </xf>
    <xf numFmtId="0" fontId="5" fillId="8" borderId="0" xfId="0" applyFont="1" applyFill="1" applyAlignment="1">
      <alignment horizontal="left" vertical="top" wrapText="1"/>
    </xf>
    <xf numFmtId="0" fontId="0" fillId="8" borderId="0" xfId="0" applyFill="1" applyAlignment="1">
      <alignment horizontal="left"/>
    </xf>
    <xf numFmtId="0" fontId="6" fillId="5" borderId="17" xfId="0" applyFont="1" applyFill="1" applyBorder="1" applyAlignment="1">
      <alignment horizontal="center" vertical="center" wrapText="1"/>
    </xf>
    <xf numFmtId="0" fontId="0" fillId="12" borderId="17" xfId="0" applyFill="1" applyBorder="1" applyAlignment="1">
      <alignment vertical="top" wrapText="1"/>
    </xf>
    <xf numFmtId="0" fontId="6" fillId="0" borderId="0" xfId="0" applyFont="1" applyAlignment="1">
      <alignment horizontal="center" vertical="center" wrapText="1"/>
    </xf>
    <xf numFmtId="0" fontId="5" fillId="0" borderId="0" xfId="0" applyFont="1" applyAlignment="1">
      <alignment horizontal="center" vertical="center"/>
    </xf>
    <xf numFmtId="0" fontId="5" fillId="9" borderId="17" xfId="0" applyFont="1" applyFill="1" applyBorder="1" applyAlignment="1">
      <alignment horizontal="left" vertical="top" wrapText="1"/>
    </xf>
    <xf numFmtId="0" fontId="5" fillId="9" borderId="17" xfId="0" applyFont="1" applyFill="1" applyBorder="1" applyAlignment="1">
      <alignment horizontal="left" vertical="top" wrapText="1"/>
      <extLst>
        <ext xmlns:xfpb="http://schemas.microsoft.com/office/spreadsheetml/2022/featurepropertybag" uri="{C7286773-470A-42A8-94C5-96B5CB345126}">
          <xfpb:xfComplement i="0"/>
        </ext>
      </extLst>
    </xf>
    <xf numFmtId="0" fontId="6" fillId="17" borderId="17" xfId="0" applyFont="1" applyFill="1" applyBorder="1" applyAlignment="1">
      <alignment horizontal="center" vertical="center" wrapText="1"/>
    </xf>
    <xf numFmtId="0" fontId="24" fillId="17" borderId="17" xfId="0" applyFont="1" applyFill="1" applyBorder="1" applyAlignment="1">
      <alignment horizontal="center" vertical="center"/>
    </xf>
    <xf numFmtId="0" fontId="25" fillId="8" borderId="18" xfId="0" applyFont="1" applyFill="1" applyBorder="1" applyAlignment="1">
      <alignment vertical="top" wrapText="1"/>
    </xf>
    <xf numFmtId="0" fontId="0" fillId="18" borderId="24" xfId="0" applyFill="1" applyBorder="1"/>
    <xf numFmtId="0" fontId="0" fillId="0" borderId="24" xfId="0" applyBorder="1"/>
    <xf numFmtId="1" fontId="0" fillId="0" borderId="0" xfId="0" applyNumberFormat="1" applyAlignment="1">
      <alignment vertical="top"/>
    </xf>
    <xf numFmtId="0" fontId="5" fillId="3" borderId="14" xfId="0" applyFont="1" applyFill="1" applyBorder="1" applyAlignment="1">
      <alignment vertical="top" wrapText="1"/>
    </xf>
    <xf numFmtId="1" fontId="5" fillId="3" borderId="14" xfId="0" applyNumberFormat="1" applyFont="1" applyFill="1" applyBorder="1" applyAlignment="1">
      <alignment horizontal="right" vertical="top"/>
    </xf>
    <xf numFmtId="1" fontId="0" fillId="0" borderId="0" xfId="0" applyNumberFormat="1"/>
    <xf numFmtId="0" fontId="11" fillId="0" borderId="0" xfId="0" applyFont="1"/>
    <xf numFmtId="1" fontId="4" fillId="0" borderId="1" xfId="0" applyNumberFormat="1" applyFont="1" applyBorder="1"/>
    <xf numFmtId="0" fontId="4" fillId="0" borderId="1" xfId="0" applyFont="1" applyBorder="1"/>
    <xf numFmtId="0" fontId="5" fillId="3" borderId="1" xfId="0" applyFont="1" applyFill="1" applyBorder="1" applyAlignment="1">
      <alignment horizontal="center" vertical="center"/>
      <extLst>
        <ext xmlns:xfpb="http://schemas.microsoft.com/office/spreadsheetml/2022/featurepropertybag" uri="{C7286773-470A-42A8-94C5-96B5CB345126}">
          <xfpb:xfComplement i="0"/>
        </ext>
      </extLst>
    </xf>
    <xf numFmtId="0" fontId="0" fillId="9" borderId="17" xfId="0" applyFill="1" applyBorder="1"/>
    <xf numFmtId="0" fontId="0" fillId="0" borderId="0" xfId="0" applyAlignment="1">
      <alignment vertical="center"/>
    </xf>
    <xf numFmtId="0" fontId="0" fillId="0" borderId="0" xfId="0" applyAlignment="1">
      <alignment horizontal="left" vertical="center"/>
    </xf>
    <xf numFmtId="0" fontId="5" fillId="3" borderId="0" xfId="0" applyFont="1" applyFill="1" applyAlignment="1">
      <alignment horizontal="left" vertical="center"/>
    </xf>
    <xf numFmtId="0" fontId="0" fillId="4" borderId="0" xfId="0" applyFill="1" applyAlignment="1">
      <alignment horizontal="left" vertical="center"/>
    </xf>
    <xf numFmtId="0" fontId="6" fillId="6" borderId="18" xfId="0" applyFont="1" applyFill="1" applyBorder="1" applyAlignment="1">
      <alignment horizontal="left" vertical="center" wrapText="1"/>
    </xf>
    <xf numFmtId="0" fontId="6" fillId="19" borderId="18" xfId="0" applyFont="1" applyFill="1" applyBorder="1" applyAlignment="1">
      <alignment horizontal="left" vertical="center" wrapText="1"/>
    </xf>
    <xf numFmtId="0" fontId="26" fillId="19" borderId="18" xfId="0" applyFont="1" applyFill="1" applyBorder="1" applyAlignment="1">
      <alignment horizontal="left" vertical="top" wrapText="1"/>
    </xf>
    <xf numFmtId="0" fontId="26" fillId="19" borderId="20" xfId="0" applyFont="1" applyFill="1" applyBorder="1" applyAlignment="1">
      <alignment horizontal="left" vertical="top" wrapText="1"/>
    </xf>
    <xf numFmtId="0" fontId="26" fillId="19" borderId="18" xfId="0" applyFont="1" applyFill="1" applyBorder="1" applyAlignment="1">
      <alignment horizontal="left" vertical="center" wrapText="1"/>
    </xf>
    <xf numFmtId="0" fontId="26" fillId="19" borderId="20" xfId="0" applyFont="1" applyFill="1" applyBorder="1" applyAlignment="1">
      <alignment horizontal="left" vertical="center" wrapText="1"/>
    </xf>
    <xf numFmtId="1" fontId="18" fillId="0" borderId="9" xfId="0" applyNumberFormat="1" applyFont="1" applyBorder="1" applyAlignment="1">
      <alignment horizontal="left"/>
    </xf>
    <xf numFmtId="0" fontId="0" fillId="0" borderId="0" xfId="0" applyAlignment="1">
      <alignment vertical="top"/>
    </xf>
    <xf numFmtId="167" fontId="0" fillId="0" borderId="0" xfId="0" applyNumberFormat="1"/>
    <xf numFmtId="0" fontId="6" fillId="15" borderId="16" xfId="0" applyFont="1" applyFill="1" applyBorder="1" applyAlignment="1">
      <alignment horizontal="left" vertical="top" wrapText="1"/>
    </xf>
    <xf numFmtId="1" fontId="6" fillId="15" borderId="16" xfId="0" applyNumberFormat="1" applyFont="1" applyFill="1" applyBorder="1" applyAlignment="1">
      <alignment horizontal="left" vertical="top" wrapText="1"/>
    </xf>
    <xf numFmtId="0" fontId="6" fillId="15" borderId="0" xfId="0" applyFont="1" applyFill="1" applyAlignment="1">
      <alignment horizontal="center" vertical="center" wrapText="1"/>
    </xf>
    <xf numFmtId="0" fontId="5" fillId="3" borderId="8" xfId="0" applyFont="1" applyFill="1" applyBorder="1" applyAlignment="1">
      <alignment horizontal="center" vertical="center"/>
      <extLst>
        <ext xmlns:xfpb="http://schemas.microsoft.com/office/spreadsheetml/2022/featurepropertybag" uri="{C7286773-470A-42A8-94C5-96B5CB345126}">
          <xfpb:xfComplement i="0"/>
        </ext>
      </extLst>
    </xf>
    <xf numFmtId="0" fontId="0" fillId="0" borderId="31" xfId="0" applyBorder="1"/>
    <xf numFmtId="0" fontId="5" fillId="3" borderId="32" xfId="0" applyFont="1" applyFill="1" applyBorder="1" applyAlignment="1">
      <alignment horizontal="center" vertical="center"/>
      <extLst>
        <ext xmlns:xfpb="http://schemas.microsoft.com/office/spreadsheetml/2022/featurepropertybag" uri="{C7286773-470A-42A8-94C5-96B5CB345126}">
          <xfpb:xfComplement i="0"/>
        </ext>
      </extLst>
    </xf>
    <xf numFmtId="0" fontId="6" fillId="15" borderId="33" xfId="0" applyFont="1" applyFill="1" applyBorder="1" applyAlignment="1">
      <alignment horizontal="center" vertical="center" wrapText="1"/>
    </xf>
    <xf numFmtId="0" fontId="0" fillId="9" borderId="30" xfId="0" applyFill="1" applyBorder="1"/>
    <xf numFmtId="1" fontId="0" fillId="0" borderId="30" xfId="0" applyNumberFormat="1" applyBorder="1"/>
    <xf numFmtId="167" fontId="0" fillId="8" borderId="3" xfId="0" applyNumberFormat="1" applyFill="1" applyBorder="1"/>
    <xf numFmtId="0" fontId="6" fillId="15" borderId="0" xfId="0" applyFont="1" applyFill="1" applyAlignment="1">
      <alignment horizontal="center" wrapText="1"/>
    </xf>
    <xf numFmtId="0" fontId="6" fillId="15" borderId="3" xfId="0" applyFont="1" applyFill="1" applyBorder="1" applyAlignment="1">
      <alignment horizontal="center" wrapText="1"/>
    </xf>
    <xf numFmtId="0" fontId="6" fillId="15" borderId="1" xfId="0" applyFont="1" applyFill="1" applyBorder="1" applyAlignment="1">
      <alignment horizontal="center" wrapText="1"/>
    </xf>
    <xf numFmtId="167" fontId="5" fillId="8" borderId="8" xfId="0" applyNumberFormat="1" applyFont="1" applyFill="1" applyBorder="1" applyAlignment="1">
      <alignment wrapText="1"/>
    </xf>
    <xf numFmtId="167" fontId="5" fillId="8" borderId="3" xfId="0" applyNumberFormat="1" applyFont="1" applyFill="1" applyBorder="1" applyAlignment="1">
      <alignment wrapText="1"/>
    </xf>
    <xf numFmtId="0" fontId="5" fillId="3" borderId="1" xfId="0" applyFont="1" applyFill="1" applyBorder="1" applyAlignment="1">
      <alignment wrapText="1"/>
    </xf>
    <xf numFmtId="0" fontId="0" fillId="0" borderId="0" xfId="0" applyAlignment="1">
      <alignment wrapText="1"/>
    </xf>
    <xf numFmtId="164" fontId="5" fillId="3" borderId="1" xfId="0" applyNumberFormat="1" applyFont="1" applyFill="1" applyBorder="1" applyAlignment="1">
      <alignment horizontal="left"/>
    </xf>
    <xf numFmtId="1" fontId="5" fillId="3" borderId="1" xfId="0" applyNumberFormat="1" applyFont="1" applyFill="1" applyBorder="1" applyAlignment="1">
      <alignment horizontal="right"/>
    </xf>
    <xf numFmtId="0" fontId="3" fillId="8" borderId="1" xfId="0" applyFont="1" applyFill="1" applyBorder="1" applyAlignment="1">
      <alignment horizontal="left" wrapText="1"/>
    </xf>
    <xf numFmtId="0" fontId="3" fillId="8" borderId="14" xfId="0" applyFont="1" applyFill="1" applyBorder="1" applyAlignment="1">
      <alignment horizontal="left" wrapText="1"/>
    </xf>
    <xf numFmtId="0" fontId="3" fillId="8" borderId="1" xfId="0" applyFont="1" applyFill="1" applyBorder="1" applyAlignment="1">
      <alignment wrapText="1"/>
    </xf>
    <xf numFmtId="0" fontId="27" fillId="8" borderId="1" xfId="0" applyFont="1" applyFill="1" applyBorder="1" applyAlignment="1">
      <alignment wrapText="1"/>
    </xf>
    <xf numFmtId="44" fontId="27" fillId="8" borderId="1" xfId="2" applyFont="1" applyFill="1" applyBorder="1" applyAlignment="1"/>
    <xf numFmtId="1" fontId="4" fillId="0" borderId="1" xfId="0" applyNumberFormat="1" applyFont="1" applyBorder="1" applyAlignment="1">
      <alignment horizontal="right"/>
    </xf>
    <xf numFmtId="165" fontId="4" fillId="0" borderId="1" xfId="0" applyNumberFormat="1" applyFont="1" applyBorder="1" applyAlignment="1">
      <alignment horizontal="right"/>
    </xf>
    <xf numFmtId="168" fontId="4" fillId="0" borderId="1" xfId="0" applyNumberFormat="1" applyFont="1" applyBorder="1" applyAlignment="1">
      <alignment horizontal="right"/>
    </xf>
    <xf numFmtId="166" fontId="4" fillId="0" borderId="1" xfId="0" applyNumberFormat="1" applyFont="1" applyBorder="1" applyAlignment="1">
      <alignment horizontal="right"/>
    </xf>
    <xf numFmtId="171" fontId="5" fillId="7" borderId="1" xfId="2" applyNumberFormat="1" applyFont="1" applyFill="1" applyBorder="1" applyAlignment="1">
      <alignment horizontal="right"/>
    </xf>
    <xf numFmtId="1" fontId="28" fillId="0" borderId="30" xfId="0" applyNumberFormat="1" applyFont="1" applyBorder="1"/>
    <xf numFmtId="0" fontId="5" fillId="3" borderId="14" xfId="0" applyFont="1" applyFill="1" applyBorder="1" applyAlignment="1">
      <alignment wrapText="1"/>
    </xf>
    <xf numFmtId="1" fontId="2" fillId="7" borderId="14" xfId="0" applyNumberFormat="1" applyFont="1" applyFill="1" applyBorder="1" applyAlignment="1">
      <alignment horizontal="right" vertical="top"/>
    </xf>
    <xf numFmtId="1" fontId="2" fillId="7" borderId="1" xfId="0" applyNumberFormat="1" applyFont="1" applyFill="1" applyBorder="1" applyAlignment="1">
      <alignment horizontal="right" vertical="top"/>
    </xf>
    <xf numFmtId="167" fontId="2" fillId="0" borderId="1" xfId="0" applyNumberFormat="1" applyFont="1" applyBorder="1" applyAlignment="1">
      <alignment horizontal="right"/>
    </xf>
    <xf numFmtId="1" fontId="2" fillId="0" borderId="1" xfId="0" applyNumberFormat="1" applyFont="1" applyBorder="1" applyAlignment="1">
      <alignment horizontal="right"/>
    </xf>
    <xf numFmtId="9" fontId="2" fillId="0" borderId="1" xfId="0" applyNumberFormat="1" applyFont="1" applyBorder="1" applyAlignment="1">
      <alignment horizontal="right"/>
    </xf>
    <xf numFmtId="1" fontId="2" fillId="0" borderId="3" xfId="0" applyNumberFormat="1" applyFont="1" applyBorder="1" applyAlignment="1">
      <alignment horizontal="right"/>
    </xf>
    <xf numFmtId="1" fontId="2" fillId="0" borderId="8" xfId="0" applyNumberFormat="1" applyFont="1" applyBorder="1" applyAlignment="1">
      <alignment horizontal="right"/>
    </xf>
    <xf numFmtId="171" fontId="2" fillId="0" borderId="30" xfId="0" applyNumberFormat="1" applyFont="1" applyBorder="1" applyAlignment="1">
      <alignment horizontal="right"/>
    </xf>
    <xf numFmtId="1" fontId="2" fillId="0" borderId="30" xfId="0" applyNumberFormat="1" applyFont="1" applyBorder="1" applyAlignment="1">
      <alignment horizontal="right"/>
    </xf>
    <xf numFmtId="1" fontId="2" fillId="0" borderId="2" xfId="0" applyNumberFormat="1" applyFont="1" applyBorder="1" applyAlignment="1">
      <alignment horizontal="right"/>
    </xf>
    <xf numFmtId="1" fontId="2" fillId="0" borderId="34" xfId="0" applyNumberFormat="1" applyFont="1" applyBorder="1" applyAlignment="1">
      <alignment horizontal="right"/>
    </xf>
    <xf numFmtId="1" fontId="2" fillId="0" borderId="7" xfId="0" applyNumberFormat="1" applyFont="1" applyBorder="1" applyAlignment="1">
      <alignment horizontal="right"/>
    </xf>
    <xf numFmtId="0" fontId="0" fillId="0" borderId="0" xfId="0" applyAlignment="1">
      <alignment horizontal="left" wrapText="1"/>
    </xf>
    <xf numFmtId="0" fontId="24" fillId="19" borderId="0" xfId="0" applyFont="1" applyFill="1" applyAlignment="1">
      <alignment vertical="center"/>
    </xf>
    <xf numFmtId="0" fontId="29" fillId="0" borderId="0" xfId="0" applyFont="1" applyAlignment="1">
      <alignment vertical="top"/>
    </xf>
    <xf numFmtId="0" fontId="21" fillId="0" borderId="0" xfId="0" applyFont="1"/>
    <xf numFmtId="0" fontId="21" fillId="0" borderId="0" xfId="0" applyFont="1" applyAlignment="1">
      <alignment horizontal="left"/>
    </xf>
    <xf numFmtId="0" fontId="0" fillId="19" borderId="0" xfId="0" applyFill="1"/>
    <xf numFmtId="0" fontId="34" fillId="0" borderId="0" xfId="0" applyFont="1"/>
    <xf numFmtId="0" fontId="35" fillId="16" borderId="0" xfId="0" applyFont="1" applyFill="1" applyAlignment="1">
      <alignment vertical="center"/>
    </xf>
    <xf numFmtId="0" fontId="36" fillId="0" borderId="0" xfId="0" applyFont="1"/>
    <xf numFmtId="0" fontId="36" fillId="9" borderId="17" xfId="0" applyFont="1" applyFill="1" applyBorder="1"/>
    <xf numFmtId="170" fontId="36" fillId="9" borderId="17" xfId="0" applyNumberFormat="1" applyFont="1" applyFill="1" applyBorder="1"/>
    <xf numFmtId="0" fontId="19" fillId="12" borderId="13" xfId="0" applyFont="1" applyFill="1" applyBorder="1" applyAlignment="1">
      <alignment horizontal="left" vertical="center" wrapText="1"/>
    </xf>
    <xf numFmtId="0" fontId="0" fillId="0" borderId="29" xfId="0" applyBorder="1" applyAlignment="1">
      <alignment horizontal="left" vertical="center" wrapText="1"/>
    </xf>
    <xf numFmtId="0" fontId="0" fillId="0" borderId="23" xfId="0" applyBorder="1" applyAlignment="1">
      <alignment horizontal="left" vertical="center" wrapText="1"/>
    </xf>
    <xf numFmtId="0" fontId="0" fillId="0" borderId="0" xfId="0" applyAlignment="1">
      <alignment horizontal="left" vertical="top" wrapText="1"/>
    </xf>
    <xf numFmtId="0" fontId="5" fillId="3" borderId="7" xfId="0" applyFont="1" applyFill="1" applyBorder="1" applyAlignment="1">
      <alignment vertical="top" wrapText="1"/>
    </xf>
    <xf numFmtId="0" fontId="5" fillId="3" borderId="3" xfId="0" applyFont="1" applyFill="1" applyBorder="1" applyAlignment="1">
      <alignment vertical="top" wrapText="1"/>
    </xf>
    <xf numFmtId="0" fontId="5" fillId="9" borderId="5" xfId="0" applyFont="1" applyFill="1" applyBorder="1" applyAlignment="1">
      <alignment vertical="top" wrapText="1"/>
    </xf>
    <xf numFmtId="0" fontId="5" fillId="9" borderId="8" xfId="0" applyFont="1" applyFill="1" applyBorder="1" applyAlignment="1">
      <alignment vertical="top" wrapText="1"/>
    </xf>
    <xf numFmtId="0" fontId="5" fillId="3" borderId="2" xfId="0" applyFont="1" applyFill="1" applyBorder="1" applyAlignment="1">
      <alignment vertical="top" wrapText="1"/>
    </xf>
    <xf numFmtId="1" fontId="5" fillId="3" borderId="16" xfId="0" applyNumberFormat="1" applyFont="1" applyFill="1" applyBorder="1" applyAlignment="1">
      <alignment horizontal="right" vertical="top"/>
    </xf>
    <xf numFmtId="0" fontId="5" fillId="3" borderId="16" xfId="0" applyFont="1" applyFill="1" applyBorder="1" applyAlignment="1">
      <alignment vertical="top" wrapText="1"/>
    </xf>
    <xf numFmtId="1" fontId="2" fillId="7" borderId="16" xfId="0" applyNumberFormat="1" applyFont="1" applyFill="1" applyBorder="1" applyAlignment="1">
      <alignment horizontal="right" vertical="top"/>
    </xf>
    <xf numFmtId="0" fontId="5" fillId="9" borderId="37" xfId="0" applyFont="1" applyFill="1" applyBorder="1" applyAlignment="1">
      <alignment vertical="top" wrapText="1"/>
    </xf>
    <xf numFmtId="171" fontId="5" fillId="8" borderId="8" xfId="2" applyNumberFormat="1" applyFont="1" applyFill="1" applyBorder="1" applyAlignment="1">
      <alignment horizontal="right"/>
    </xf>
    <xf numFmtId="1" fontId="5" fillId="3" borderId="16" xfId="0" applyNumberFormat="1" applyFont="1" applyFill="1" applyBorder="1" applyAlignment="1">
      <alignment horizontal="right"/>
    </xf>
    <xf numFmtId="171" fontId="5" fillId="7" borderId="16" xfId="2" applyNumberFormat="1" applyFont="1" applyFill="1" applyBorder="1" applyAlignment="1">
      <alignment horizontal="right"/>
    </xf>
    <xf numFmtId="171" fontId="5" fillId="8" borderId="37" xfId="2" applyNumberFormat="1" applyFont="1" applyFill="1" applyBorder="1" applyAlignment="1">
      <alignment horizontal="right"/>
    </xf>
    <xf numFmtId="167" fontId="5" fillId="8" borderId="2" xfId="0" applyNumberFormat="1" applyFont="1" applyFill="1" applyBorder="1" applyAlignment="1">
      <alignment wrapText="1"/>
    </xf>
    <xf numFmtId="0" fontId="5" fillId="3" borderId="16" xfId="0" applyFont="1" applyFill="1" applyBorder="1" applyAlignment="1">
      <alignment wrapText="1"/>
    </xf>
    <xf numFmtId="164" fontId="5" fillId="3" borderId="16" xfId="0" applyNumberFormat="1" applyFont="1" applyFill="1" applyBorder="1" applyAlignment="1">
      <alignment horizontal="left"/>
    </xf>
    <xf numFmtId="167" fontId="2" fillId="0" borderId="16" xfId="0" applyNumberFormat="1" applyFont="1" applyBorder="1" applyAlignment="1">
      <alignment horizontal="right"/>
    </xf>
    <xf numFmtId="1" fontId="2" fillId="8" borderId="1" xfId="0" applyNumberFormat="1" applyFont="1" applyFill="1" applyBorder="1" applyAlignment="1">
      <alignment horizontal="right"/>
    </xf>
    <xf numFmtId="9" fontId="2" fillId="8" borderId="1" xfId="0" applyNumberFormat="1" applyFont="1" applyFill="1" applyBorder="1" applyAlignment="1">
      <alignment horizontal="right"/>
    </xf>
    <xf numFmtId="1" fontId="2" fillId="8" borderId="16" xfId="0" applyNumberFormat="1" applyFont="1" applyFill="1" applyBorder="1" applyAlignment="1">
      <alignment horizontal="right"/>
    </xf>
    <xf numFmtId="9" fontId="2" fillId="8" borderId="16" xfId="0" applyNumberFormat="1" applyFont="1" applyFill="1" applyBorder="1" applyAlignment="1">
      <alignment horizontal="right"/>
    </xf>
    <xf numFmtId="4" fontId="0" fillId="9" borderId="17" xfId="0" applyNumberFormat="1" applyFill="1" applyBorder="1"/>
    <xf numFmtId="0" fontId="1" fillId="16" borderId="0" xfId="0" applyFont="1" applyFill="1" applyAlignment="1">
      <alignment horizontal="left" vertical="center"/>
    </xf>
    <xf numFmtId="0" fontId="3" fillId="0" borderId="0" xfId="0" applyFont="1" applyAlignment="1">
      <alignment vertical="top" wrapText="1"/>
    </xf>
    <xf numFmtId="0" fontId="0" fillId="0" borderId="0" xfId="0" applyAlignment="1">
      <alignment wrapText="1"/>
    </xf>
    <xf numFmtId="0" fontId="1" fillId="15" borderId="0" xfId="0" applyFont="1" applyFill="1" applyAlignment="1">
      <alignment horizontal="left" vertical="center"/>
    </xf>
    <xf numFmtId="0" fontId="2" fillId="0" borderId="0" xfId="0" applyFont="1" applyAlignment="1">
      <alignment vertical="top" wrapText="1"/>
    </xf>
    <xf numFmtId="0" fontId="4" fillId="0" borderId="0" xfId="0" applyFont="1" applyAlignment="1">
      <alignment vertical="center"/>
    </xf>
    <xf numFmtId="0" fontId="4" fillId="0" borderId="0" xfId="0" applyFont="1" applyAlignment="1">
      <alignment horizontal="left" vertical="center"/>
    </xf>
    <xf numFmtId="0" fontId="0" fillId="0" borderId="0" xfId="0" applyAlignment="1">
      <alignment horizontal="left"/>
    </xf>
    <xf numFmtId="0" fontId="5" fillId="3" borderId="10" xfId="0" applyFont="1" applyFill="1" applyBorder="1" applyAlignment="1">
      <alignment horizontal="left" vertical="top" wrapText="1"/>
    </xf>
    <xf numFmtId="0" fontId="0" fillId="0" borderId="11" xfId="0" applyBorder="1" applyAlignment="1">
      <alignment horizontal="left"/>
    </xf>
    <xf numFmtId="0" fontId="0" fillId="0" borderId="12" xfId="0" applyBorder="1" applyAlignment="1">
      <alignment horizontal="left"/>
    </xf>
    <xf numFmtId="0" fontId="5" fillId="9" borderId="10" xfId="0" applyFont="1" applyFill="1" applyBorder="1" applyAlignment="1">
      <alignment horizontal="left" vertical="top" wrapText="1"/>
    </xf>
    <xf numFmtId="0" fontId="0" fillId="9" borderId="11" xfId="0" applyFill="1" applyBorder="1" applyAlignment="1">
      <alignment horizontal="left"/>
    </xf>
    <xf numFmtId="0" fontId="0" fillId="9" borderId="12" xfId="0" applyFill="1" applyBorder="1" applyAlignment="1">
      <alignment horizontal="left"/>
    </xf>
    <xf numFmtId="0" fontId="0" fillId="0" borderId="0" xfId="0" applyAlignment="1">
      <alignment vertical="top" wrapText="1"/>
    </xf>
    <xf numFmtId="0" fontId="5" fillId="7" borderId="10" xfId="0" applyFont="1" applyFill="1" applyBorder="1" applyAlignment="1">
      <alignment horizontal="left" vertical="top" wrapText="1"/>
    </xf>
    <xf numFmtId="0" fontId="5" fillId="7" borderId="11" xfId="0" applyFont="1" applyFill="1" applyBorder="1" applyAlignment="1">
      <alignment horizontal="left" vertical="top" wrapText="1"/>
    </xf>
    <xf numFmtId="0" fontId="5" fillId="7" borderId="12" xfId="0" applyFont="1" applyFill="1" applyBorder="1" applyAlignment="1">
      <alignment horizontal="left" vertical="top" wrapText="1"/>
    </xf>
    <xf numFmtId="0" fontId="5" fillId="4" borderId="10" xfId="0" applyFont="1" applyFill="1" applyBorder="1" applyAlignment="1">
      <alignment horizontal="left" vertical="top" wrapText="1"/>
    </xf>
    <xf numFmtId="0" fontId="5" fillId="0" borderId="0" xfId="0" applyFont="1" applyAlignment="1">
      <alignment vertical="top" wrapText="1"/>
    </xf>
    <xf numFmtId="0" fontId="1" fillId="15" borderId="13" xfId="0" applyFont="1" applyFill="1" applyBorder="1" applyAlignment="1">
      <alignment horizontal="left" vertical="center"/>
    </xf>
    <xf numFmtId="169" fontId="5" fillId="8" borderId="0" xfId="0" applyNumberFormat="1" applyFont="1" applyFill="1" applyAlignment="1">
      <alignment horizontal="left" vertical="top" wrapText="1"/>
    </xf>
    <xf numFmtId="169" fontId="0" fillId="8" borderId="0" xfId="0" applyNumberFormat="1" applyFill="1" applyAlignment="1">
      <alignment horizontal="left"/>
    </xf>
    <xf numFmtId="169" fontId="5" fillId="4" borderId="10" xfId="0" applyNumberFormat="1" applyFont="1" applyFill="1" applyBorder="1" applyAlignment="1">
      <alignment horizontal="left" vertical="top" wrapText="1"/>
    </xf>
    <xf numFmtId="169" fontId="0" fillId="0" borderId="11" xfId="0" applyNumberFormat="1" applyBorder="1" applyAlignment="1">
      <alignment horizontal="left"/>
    </xf>
    <xf numFmtId="169" fontId="0" fillId="0" borderId="12" xfId="0" applyNumberFormat="1" applyBorder="1" applyAlignment="1">
      <alignment horizontal="left"/>
    </xf>
    <xf numFmtId="164" fontId="5" fillId="3" borderId="10" xfId="0" applyNumberFormat="1" applyFont="1" applyFill="1" applyBorder="1" applyAlignment="1">
      <alignment horizontal="left" vertical="top" wrapText="1"/>
    </xf>
    <xf numFmtId="164" fontId="5" fillId="3" borderId="11" xfId="0" applyNumberFormat="1" applyFont="1" applyFill="1" applyBorder="1" applyAlignment="1">
      <alignment horizontal="left" vertical="top" wrapText="1"/>
    </xf>
    <xf numFmtId="164" fontId="5" fillId="3" borderId="12" xfId="0" applyNumberFormat="1" applyFont="1" applyFill="1" applyBorder="1" applyAlignment="1">
      <alignment horizontal="left" vertical="top" wrapText="1"/>
    </xf>
    <xf numFmtId="0" fontId="5" fillId="3" borderId="11" xfId="0" applyFont="1" applyFill="1" applyBorder="1" applyAlignment="1">
      <alignment horizontal="left" vertical="top" wrapText="1"/>
    </xf>
    <xf numFmtId="0" fontId="5" fillId="3" borderId="12" xfId="0" applyFont="1" applyFill="1" applyBorder="1" applyAlignment="1">
      <alignment horizontal="left" vertical="top" wrapText="1"/>
    </xf>
    <xf numFmtId="44" fontId="5" fillId="3" borderId="10" xfId="2" applyFont="1" applyFill="1" applyBorder="1" applyAlignment="1">
      <alignment horizontal="left" vertical="top" wrapText="1"/>
    </xf>
    <xf numFmtId="44" fontId="5" fillId="3" borderId="11" xfId="2" applyFont="1" applyFill="1" applyBorder="1" applyAlignment="1">
      <alignment horizontal="left" vertical="top" wrapText="1"/>
    </xf>
    <xf numFmtId="44" fontId="5" fillId="3" borderId="12" xfId="2" applyFont="1" applyFill="1" applyBorder="1" applyAlignment="1">
      <alignment horizontal="left" vertical="top" wrapText="1"/>
    </xf>
    <xf numFmtId="0" fontId="5" fillId="7" borderId="18" xfId="0" applyFont="1" applyFill="1" applyBorder="1" applyAlignment="1">
      <alignment vertical="top" wrapText="1"/>
    </xf>
    <xf numFmtId="0" fontId="7" fillId="4" borderId="21" xfId="0" applyFont="1" applyFill="1" applyBorder="1" applyAlignment="1">
      <alignment horizontal="left" vertical="center"/>
    </xf>
    <xf numFmtId="0" fontId="6" fillId="5" borderId="18" xfId="0" applyFont="1" applyFill="1" applyBorder="1" applyAlignment="1">
      <alignment horizontal="center" vertical="center" wrapText="1"/>
    </xf>
    <xf numFmtId="0" fontId="1" fillId="2" borderId="0" xfId="0" applyFont="1" applyFill="1" applyAlignment="1">
      <alignment horizontal="left" vertical="center"/>
    </xf>
    <xf numFmtId="0" fontId="22" fillId="16" borderId="39" xfId="0" applyFont="1" applyFill="1" applyBorder="1" applyAlignment="1">
      <alignment vertical="top" wrapText="1"/>
    </xf>
    <xf numFmtId="0" fontId="22" fillId="16" borderId="40" xfId="0" applyFont="1" applyFill="1" applyBorder="1" applyAlignment="1">
      <alignment vertical="top" wrapText="1"/>
    </xf>
    <xf numFmtId="0" fontId="22" fillId="16" borderId="41" xfId="0" applyFont="1" applyFill="1" applyBorder="1" applyAlignment="1">
      <alignment vertical="top" wrapText="1"/>
    </xf>
    <xf numFmtId="0" fontId="17" fillId="0" borderId="28" xfId="0" applyFont="1" applyBorder="1" applyAlignment="1">
      <alignment horizontal="left" vertical="top" wrapText="1"/>
    </xf>
    <xf numFmtId="0" fontId="0" fillId="0" borderId="28" xfId="0" applyBorder="1" applyAlignment="1">
      <alignment horizontal="left" vertical="top" wrapText="1"/>
    </xf>
    <xf numFmtId="0" fontId="4" fillId="0" borderId="1" xfId="0" applyFont="1" applyBorder="1" applyAlignment="1">
      <alignment horizontal="right"/>
    </xf>
    <xf numFmtId="0" fontId="21" fillId="13" borderId="25" xfId="0" applyFont="1" applyFill="1" applyBorder="1" applyAlignment="1">
      <alignment horizontal="center" vertical="top"/>
    </xf>
    <xf numFmtId="0" fontId="21" fillId="13" borderId="26" xfId="0" applyFont="1" applyFill="1" applyBorder="1" applyAlignment="1">
      <alignment horizontal="center" vertical="top"/>
    </xf>
    <xf numFmtId="0" fontId="21" fillId="13" borderId="27" xfId="0" applyFont="1" applyFill="1" applyBorder="1" applyAlignment="1">
      <alignment horizontal="center" vertical="top"/>
    </xf>
    <xf numFmtId="0" fontId="21" fillId="14" borderId="15" xfId="0" applyFont="1" applyFill="1" applyBorder="1" applyAlignment="1">
      <alignment horizontal="center"/>
    </xf>
    <xf numFmtId="0" fontId="6" fillId="19" borderId="37" xfId="0" applyFont="1" applyFill="1" applyBorder="1" applyAlignment="1">
      <alignment horizontal="left" vertical="center" wrapText="1"/>
    </xf>
    <xf numFmtId="0" fontId="0" fillId="19" borderId="38" xfId="0" applyFill="1" applyBorder="1" applyAlignment="1">
      <alignment horizontal="left" vertical="center" wrapText="1"/>
    </xf>
    <xf numFmtId="0" fontId="0" fillId="19" borderId="42" xfId="0" applyFill="1" applyBorder="1" applyAlignment="1">
      <alignment horizontal="left" vertical="center" wrapText="1"/>
    </xf>
    <xf numFmtId="0" fontId="0" fillId="19" borderId="0" xfId="0" applyFill="1" applyAlignment="1">
      <alignment horizontal="left" vertical="center" wrapText="1"/>
    </xf>
    <xf numFmtId="0" fontId="31" fillId="0" borderId="0" xfId="0" applyFont="1" applyAlignment="1">
      <alignment horizontal="left" vertical="top" wrapText="1"/>
    </xf>
    <xf numFmtId="0" fontId="23" fillId="0" borderId="0" xfId="0" applyFont="1" applyAlignment="1">
      <alignment horizontal="left" vertical="top"/>
    </xf>
    <xf numFmtId="0" fontId="0" fillId="0" borderId="0" xfId="0" applyAlignment="1">
      <alignment horizontal="left" wrapText="1"/>
    </xf>
    <xf numFmtId="0" fontId="29" fillId="0" borderId="0" xfId="0" applyFont="1" applyAlignment="1">
      <alignment vertical="center" wrapText="1"/>
    </xf>
    <xf numFmtId="0" fontId="0" fillId="0" borderId="0" xfId="0" applyAlignment="1">
      <alignment vertical="center" wrapText="1"/>
    </xf>
    <xf numFmtId="0" fontId="29" fillId="0" borderId="0" xfId="0" applyFont="1" applyAlignment="1">
      <alignment vertical="top" wrapText="1"/>
    </xf>
    <xf numFmtId="0" fontId="32" fillId="0" borderId="6" xfId="0" applyFont="1" applyBorder="1" applyAlignment="1">
      <alignment vertical="top" wrapText="1"/>
    </xf>
    <xf numFmtId="0" fontId="32" fillId="0" borderId="0" xfId="0" applyFont="1" applyAlignment="1">
      <alignment wrapText="1"/>
    </xf>
    <xf numFmtId="0" fontId="0" fillId="0" borderId="0" xfId="0" applyAlignment="1">
      <alignment horizontal="left" vertical="top" wrapText="1"/>
    </xf>
    <xf numFmtId="0" fontId="0" fillId="0" borderId="0" xfId="0" applyAlignment="1">
      <alignment vertical="top"/>
    </xf>
    <xf numFmtId="0" fontId="5" fillId="3" borderId="1" xfId="0" applyFont="1" applyFill="1" applyBorder="1" applyAlignment="1">
      <alignment wrapText="1"/>
    </xf>
    <xf numFmtId="0" fontId="4" fillId="0" borderId="0" xfId="0" applyFont="1" applyAlignment="1">
      <alignment horizontal="right" vertical="center"/>
    </xf>
    <xf numFmtId="171" fontId="4" fillId="0" borderId="8" xfId="0" applyNumberFormat="1" applyFont="1" applyBorder="1" applyAlignment="1">
      <alignment horizontal="right" vertical="center"/>
    </xf>
    <xf numFmtId="165" fontId="4" fillId="0" borderId="1" xfId="0" applyNumberFormat="1" applyFont="1" applyBorder="1" applyAlignment="1">
      <alignment horizontal="right" vertical="center"/>
    </xf>
    <xf numFmtId="1" fontId="4" fillId="0" borderId="1" xfId="0" applyNumberFormat="1" applyFont="1" applyBorder="1" applyAlignment="1">
      <alignment horizontal="right" vertical="center"/>
    </xf>
    <xf numFmtId="0" fontId="0" fillId="0" borderId="6" xfId="0" applyBorder="1" applyAlignment="1">
      <alignment vertical="top" wrapText="1"/>
    </xf>
    <xf numFmtId="0" fontId="5" fillId="3" borderId="30" xfId="0" applyFont="1" applyFill="1" applyBorder="1" applyAlignment="1">
      <alignment vertical="top" wrapText="1"/>
    </xf>
    <xf numFmtId="0" fontId="5" fillId="4" borderId="1" xfId="0" applyFont="1" applyFill="1" applyBorder="1" applyAlignment="1">
      <alignment vertical="top" wrapText="1"/>
    </xf>
    <xf numFmtId="0" fontId="0" fillId="0" borderId="1" xfId="0" applyBorder="1" applyAlignment="1">
      <alignment vertical="top" wrapText="1"/>
    </xf>
    <xf numFmtId="0" fontId="7" fillId="4" borderId="0" xfId="0" applyFont="1" applyFill="1" applyAlignment="1">
      <alignment horizontal="left" vertical="center"/>
    </xf>
    <xf numFmtId="0" fontId="6" fillId="15" borderId="1" xfId="0" applyFont="1" applyFill="1" applyBorder="1" applyAlignment="1">
      <alignment horizontal="center" vertical="center" wrapText="1"/>
    </xf>
    <xf numFmtId="0" fontId="6" fillId="15" borderId="35" xfId="0" applyFont="1" applyFill="1" applyBorder="1" applyAlignment="1">
      <alignment horizontal="center" vertical="center" wrapText="1"/>
    </xf>
    <xf numFmtId="0" fontId="0" fillId="15" borderId="0" xfId="0" applyFill="1" applyAlignment="1"/>
    <xf numFmtId="0" fontId="0" fillId="0" borderId="0" xfId="0" applyAlignment="1"/>
    <xf numFmtId="0" fontId="0" fillId="16" borderId="0" xfId="0" applyFill="1" applyAlignment="1"/>
    <xf numFmtId="0" fontId="4" fillId="0" borderId="0" xfId="0" applyFont="1" applyAlignment="1"/>
    <xf numFmtId="0" fontId="8" fillId="0" borderId="0" xfId="1" applyAlignment="1"/>
    <xf numFmtId="0" fontId="0" fillId="15" borderId="13" xfId="0" applyFill="1" applyBorder="1" applyAlignment="1"/>
    <xf numFmtId="0" fontId="0" fillId="0" borderId="19" xfId="0" applyBorder="1" applyAlignment="1"/>
    <xf numFmtId="0" fontId="0" fillId="0" borderId="21" xfId="0" applyBorder="1" applyAlignment="1"/>
    <xf numFmtId="0" fontId="0" fillId="0" borderId="22" xfId="0" applyBorder="1" applyAlignment="1"/>
    <xf numFmtId="0" fontId="0" fillId="0" borderId="6" xfId="0" applyBorder="1" applyAlignment="1"/>
    <xf numFmtId="0" fontId="32" fillId="0" borderId="0" xfId="0" applyFont="1" applyAlignment="1"/>
    <xf numFmtId="0" fontId="0" fillId="0" borderId="1" xfId="0" applyBorder="1" applyAlignment="1"/>
    <xf numFmtId="0" fontId="0" fillId="0" borderId="4" xfId="0" applyBorder="1" applyAlignment="1"/>
    <xf numFmtId="0" fontId="0" fillId="0" borderId="3" xfId="0" applyBorder="1" applyAlignment="1"/>
    <xf numFmtId="171" fontId="0" fillId="0" borderId="4" xfId="0" applyNumberFormat="1" applyBorder="1" applyAlignment="1"/>
    <xf numFmtId="171" fontId="0" fillId="0" borderId="3" xfId="0" applyNumberFormat="1" applyBorder="1" applyAlignment="1"/>
    <xf numFmtId="0" fontId="0" fillId="15" borderId="4" xfId="0" applyFill="1" applyBorder="1" applyAlignment="1"/>
    <xf numFmtId="0" fontId="0" fillId="15" borderId="3" xfId="0" applyFill="1" applyBorder="1" applyAlignment="1"/>
    <xf numFmtId="0" fontId="0" fillId="15" borderId="36" xfId="0" applyFill="1" applyBorder="1" applyAlignment="1"/>
    <xf numFmtId="0" fontId="0" fillId="0" borderId="36" xfId="0" applyBorder="1" applyAlignment="1"/>
    <xf numFmtId="0" fontId="0" fillId="0" borderId="30" xfId="0" applyBorder="1" applyAlignment="1"/>
    <xf numFmtId="0" fontId="0" fillId="0" borderId="5" xfId="0" applyBorder="1" applyAlignment="1"/>
    <xf numFmtId="0" fontId="0" fillId="0" borderId="7" xfId="0" applyBorder="1" applyAlignment="1"/>
  </cellXfs>
  <cellStyles count="4">
    <cellStyle name="Currency" xfId="2" builtinId="4"/>
    <cellStyle name="Currency 2" xfId="3" xr:uid="{A957B060-59B6-42F9-BE1F-BCE07F978327}"/>
    <cellStyle name="Hyperlink" xfId="1" xr:uid="{00000000-0005-0000-0000-000001000000}"/>
    <cellStyle name="Normal" xfId="0" builtinId="0"/>
  </cellStyles>
  <dxfs count="40">
    <dxf>
      <numFmt numFmtId="2" formatCode="0.00"/>
    </dxf>
    <dxf>
      <font>
        <b val="0"/>
        <i val="0"/>
        <strike val="0"/>
        <condense val="0"/>
        <extend val="0"/>
        <outline val="0"/>
        <shadow val="0"/>
        <u val="none"/>
        <vertAlign val="baseline"/>
        <sz val="11"/>
        <color rgb="FF1D4ED8"/>
        <name val="Calibri"/>
        <family val="2"/>
        <scheme val="none"/>
      </font>
      <numFmt numFmtId="171" formatCode="&quot;$&quot;#,##0"/>
      <fill>
        <patternFill patternType="solid">
          <fgColor indexed="64"/>
          <bgColor theme="0"/>
        </patternFill>
      </fill>
      <alignment horizontal="right" vertical="bottom" textRotation="0" wrapText="0" indent="0" justifyLastLine="0" shrinkToFit="0" readingOrder="0"/>
      <border diagonalUp="0" diagonalDown="0">
        <left style="thin">
          <color rgb="FF9CA3AF"/>
        </left>
        <right/>
        <top style="thin">
          <color rgb="FF9CA3AF"/>
        </top>
        <bottom style="thin">
          <color rgb="FF9CA3AF"/>
        </bottom>
        <vertical/>
        <horizontal/>
      </border>
    </dxf>
    <dxf>
      <font>
        <b val="0"/>
        <i val="0"/>
        <strike val="0"/>
        <condense val="0"/>
        <extend val="0"/>
        <outline val="0"/>
        <shadow val="0"/>
        <u val="none"/>
        <vertAlign val="baseline"/>
        <sz val="11"/>
        <color rgb="FF1D4ED8"/>
        <name val="Calibri"/>
        <family val="2"/>
        <scheme val="none"/>
      </font>
      <numFmt numFmtId="171" formatCode="&quot;$&quot;#,##0"/>
      <fill>
        <patternFill patternType="solid">
          <fgColor indexed="64"/>
          <bgColor rgb="FFFEF3C7"/>
        </patternFill>
      </fill>
      <alignment horizontal="right" vertical="bottom" textRotation="0" wrapText="0" indent="0" justifyLastLine="0" shrinkToFit="0" readingOrder="0"/>
      <border diagonalUp="0" diagonalDown="0">
        <left style="thin">
          <color rgb="FF9CA3AF"/>
        </left>
        <right style="thin">
          <color rgb="FF9CA3AF"/>
        </right>
        <top style="thin">
          <color rgb="FF9CA3AF"/>
        </top>
        <bottom style="thin">
          <color rgb="FF9CA3AF"/>
        </bottom>
        <vertical/>
        <horizontal/>
      </border>
    </dxf>
    <dxf>
      <font>
        <b val="0"/>
        <i val="0"/>
        <strike val="0"/>
        <condense val="0"/>
        <extend val="0"/>
        <outline val="0"/>
        <shadow val="0"/>
        <u val="none"/>
        <vertAlign val="baseline"/>
        <sz val="11"/>
        <color rgb="FF1D4ED8"/>
        <name val="Calibri"/>
        <family val="2"/>
        <scheme val="none"/>
      </font>
      <numFmt numFmtId="171" formatCode="&quot;$&quot;#,##0"/>
      <fill>
        <patternFill patternType="solid">
          <fgColor indexed="64"/>
          <bgColor rgb="FFFEF3C7"/>
        </patternFill>
      </fill>
      <alignment horizontal="right" vertical="bottom" textRotation="0" wrapText="0" indent="0" justifyLastLine="0" shrinkToFit="0" readingOrder="0"/>
      <border diagonalUp="0" diagonalDown="0">
        <left style="thin">
          <color rgb="FF9CA3AF"/>
        </left>
        <right style="thin">
          <color rgb="FF9CA3AF"/>
        </right>
        <top style="thin">
          <color rgb="FF9CA3AF"/>
        </top>
        <bottom style="thin">
          <color rgb="FF9CA3AF"/>
        </bottom>
        <vertical/>
        <horizontal/>
      </border>
    </dxf>
    <dxf>
      <font>
        <b val="0"/>
        <i val="0"/>
        <strike val="0"/>
        <condense val="0"/>
        <extend val="0"/>
        <outline val="0"/>
        <shadow val="0"/>
        <u val="none"/>
        <vertAlign val="baseline"/>
        <sz val="11"/>
        <color rgb="FF1D4ED8"/>
        <name val="Calibri"/>
        <family val="2"/>
        <scheme val="none"/>
      </font>
      <numFmt numFmtId="171" formatCode="&quot;$&quot;#,##0"/>
      <fill>
        <patternFill patternType="solid">
          <fgColor indexed="64"/>
          <bgColor rgb="FFFEF3C7"/>
        </patternFill>
      </fill>
      <alignment horizontal="right" vertical="bottom" textRotation="0" wrapText="0" indent="0" justifyLastLine="0" shrinkToFit="0" readingOrder="0"/>
      <border diagonalUp="0" diagonalDown="0">
        <left style="thin">
          <color rgb="FF9CA3AF"/>
        </left>
        <right style="thin">
          <color rgb="FF9CA3AF"/>
        </right>
        <top style="thin">
          <color rgb="FF9CA3AF"/>
        </top>
        <bottom style="thin">
          <color rgb="FF9CA3AF"/>
        </bottom>
        <vertical/>
        <horizontal/>
      </border>
    </dxf>
    <dxf>
      <font>
        <b val="0"/>
        <i val="0"/>
        <strike val="0"/>
        <condense val="0"/>
        <extend val="0"/>
        <outline val="0"/>
        <shadow val="0"/>
        <u val="none"/>
        <vertAlign val="baseline"/>
        <sz val="11"/>
        <color rgb="FF1D4ED8"/>
        <name val="Calibri"/>
        <family val="2"/>
        <scheme val="none"/>
      </font>
      <numFmt numFmtId="171" formatCode="&quot;$&quot;#,##0"/>
      <fill>
        <patternFill patternType="solid">
          <fgColor indexed="64"/>
          <bgColor rgb="FFFEF3C7"/>
        </patternFill>
      </fill>
      <alignment horizontal="right" vertical="bottom" textRotation="0" wrapText="0" indent="0" justifyLastLine="0" shrinkToFit="0" readingOrder="0"/>
      <border diagonalUp="0" diagonalDown="0" outline="0">
        <left style="thin">
          <color rgb="FF9CA3AF"/>
        </left>
        <right style="thin">
          <color rgb="FF9CA3AF"/>
        </right>
        <top style="thin">
          <color rgb="FF9CA3AF"/>
        </top>
        <bottom style="thin">
          <color rgb="FF9CA3AF"/>
        </bottom>
      </border>
    </dxf>
    <dxf>
      <font>
        <b val="0"/>
        <i val="0"/>
        <strike val="0"/>
        <condense val="0"/>
        <extend val="0"/>
        <outline val="0"/>
        <shadow val="0"/>
        <u val="none"/>
        <vertAlign val="baseline"/>
        <sz val="11"/>
        <color rgb="FF111827"/>
        <name val="Calibri"/>
        <family val="2"/>
        <scheme val="none"/>
      </font>
      <numFmt numFmtId="13" formatCode="0%"/>
      <fill>
        <patternFill patternType="solid">
          <fgColor indexed="64"/>
          <bgColor theme="0"/>
        </patternFill>
      </fill>
      <alignment horizontal="right" vertical="bottom" textRotation="0" wrapText="0" indent="0" justifyLastLine="0" shrinkToFit="0" readingOrder="0"/>
      <border diagonalUp="0" diagonalDown="0" outline="0">
        <left style="thin">
          <color rgb="FF9CA3AF"/>
        </left>
        <right style="thin">
          <color rgb="FF9CA3AF"/>
        </right>
        <top style="thin">
          <color rgb="FF9CA3AF"/>
        </top>
        <bottom style="thin">
          <color rgb="FF9CA3AF"/>
        </bottom>
      </border>
    </dxf>
    <dxf>
      <font>
        <b val="0"/>
        <i val="0"/>
        <strike val="0"/>
        <condense val="0"/>
        <extend val="0"/>
        <outline val="0"/>
        <shadow val="0"/>
        <u val="none"/>
        <vertAlign val="baseline"/>
        <sz val="11"/>
        <color rgb="FF111827"/>
        <name val="Calibri"/>
        <family val="2"/>
        <scheme val="none"/>
      </font>
      <numFmt numFmtId="1" formatCode="0"/>
      <fill>
        <patternFill patternType="solid">
          <fgColor indexed="64"/>
          <bgColor theme="0"/>
        </patternFill>
      </fill>
      <alignment horizontal="right" vertical="bottom" textRotation="0" wrapText="0" indent="0" justifyLastLine="0" shrinkToFit="0" readingOrder="0"/>
      <border diagonalUp="0" diagonalDown="0" outline="0">
        <left style="thin">
          <color rgb="FF9CA3AF"/>
        </left>
        <right style="thin">
          <color rgb="FF9CA3AF"/>
        </right>
        <top style="thin">
          <color rgb="FF9CA3AF"/>
        </top>
        <bottom style="thin">
          <color rgb="FF9CA3AF"/>
        </bottom>
      </border>
    </dxf>
    <dxf>
      <font>
        <b val="0"/>
        <i val="0"/>
        <strike val="0"/>
        <condense val="0"/>
        <extend val="0"/>
        <outline val="0"/>
        <shadow val="0"/>
        <u val="none"/>
        <vertAlign val="baseline"/>
        <sz val="11"/>
        <color rgb="FF111827"/>
        <name val="Calibri"/>
        <family val="2"/>
        <scheme val="none"/>
      </font>
      <numFmt numFmtId="1" formatCode="0"/>
      <fill>
        <patternFill patternType="solid">
          <fgColor indexed="64"/>
          <bgColor theme="0"/>
        </patternFill>
      </fill>
      <alignment horizontal="right" vertical="bottom" textRotation="0" wrapText="0" indent="0" justifyLastLine="0" shrinkToFit="0" readingOrder="0"/>
      <border diagonalUp="0" diagonalDown="0" outline="0">
        <left style="thin">
          <color rgb="FF9CA3AF"/>
        </left>
        <right style="thin">
          <color rgb="FF9CA3AF"/>
        </right>
        <top style="thin">
          <color rgb="FF9CA3AF"/>
        </top>
        <bottom style="thin">
          <color rgb="FF9CA3AF"/>
        </bottom>
      </border>
    </dxf>
    <dxf>
      <font>
        <b val="0"/>
        <i val="0"/>
        <strike val="0"/>
        <condense val="0"/>
        <extend val="0"/>
        <outline val="0"/>
        <shadow val="0"/>
        <u val="none"/>
        <vertAlign val="baseline"/>
        <sz val="11"/>
        <color rgb="FF111827"/>
        <name val="Calibri"/>
        <family val="2"/>
        <scheme val="none"/>
      </font>
      <numFmt numFmtId="1" formatCode="0"/>
      <fill>
        <patternFill patternType="solid">
          <fgColor indexed="64"/>
          <bgColor theme="0"/>
        </patternFill>
      </fill>
      <alignment horizontal="right" vertical="bottom" textRotation="0" wrapText="0" indent="0" justifyLastLine="0" shrinkToFit="0" readingOrder="0"/>
      <border diagonalUp="0" diagonalDown="0" outline="0">
        <left style="thin">
          <color rgb="FF9CA3AF"/>
        </left>
        <right style="thin">
          <color rgb="FF9CA3AF"/>
        </right>
        <top style="thin">
          <color rgb="FF9CA3AF"/>
        </top>
        <bottom style="thin">
          <color rgb="FF9CA3AF"/>
        </bottom>
      </border>
    </dxf>
    <dxf>
      <font>
        <b val="0"/>
        <i val="0"/>
        <strike val="0"/>
        <condense val="0"/>
        <extend val="0"/>
        <outline val="0"/>
        <shadow val="0"/>
        <u val="none"/>
        <vertAlign val="baseline"/>
        <sz val="11"/>
        <color rgb="FF1D4ED8"/>
        <name val="Calibri"/>
        <family val="2"/>
        <scheme val="none"/>
      </font>
      <numFmt numFmtId="1" formatCode="0"/>
      <fill>
        <patternFill patternType="solid">
          <fgColor indexed="64"/>
          <bgColor rgb="FFFEF3C7"/>
        </patternFill>
      </fill>
      <alignment horizontal="right" vertical="bottom" textRotation="0" wrapText="0" indent="0" justifyLastLine="0" shrinkToFit="0" readingOrder="0"/>
      <border diagonalUp="0" diagonalDown="0" outline="0">
        <left style="thin">
          <color rgb="FF9CA3AF"/>
        </left>
        <right style="thin">
          <color rgb="FF9CA3AF"/>
        </right>
        <top style="thin">
          <color rgb="FF9CA3AF"/>
        </top>
        <bottom style="thin">
          <color rgb="FF9CA3AF"/>
        </bottom>
      </border>
    </dxf>
    <dxf>
      <font>
        <b val="0"/>
        <i val="0"/>
        <strike val="0"/>
        <condense val="0"/>
        <extend val="0"/>
        <outline val="0"/>
        <shadow val="0"/>
        <u val="none"/>
        <vertAlign val="baseline"/>
        <sz val="11"/>
        <color rgb="FF1D4ED8"/>
        <name val="Calibri"/>
        <family val="2"/>
        <scheme val="none"/>
      </font>
      <numFmt numFmtId="1" formatCode="0"/>
      <fill>
        <patternFill patternType="solid">
          <fgColor indexed="64"/>
          <bgColor rgb="FFFEF3C7"/>
        </patternFill>
      </fill>
      <alignment horizontal="right" vertical="bottom" textRotation="0" wrapText="0" indent="0" justifyLastLine="0" shrinkToFit="0" readingOrder="0"/>
      <border diagonalUp="0" diagonalDown="0">
        <left style="thin">
          <color rgb="FF9CA3AF"/>
        </left>
        <right style="thin">
          <color rgb="FF9CA3AF"/>
        </right>
        <top style="thin">
          <color rgb="FF9CA3AF"/>
        </top>
        <bottom style="thin">
          <color rgb="FF9CA3AF"/>
        </bottom>
        <vertical/>
        <horizontal/>
      </border>
    </dxf>
    <dxf>
      <font>
        <b val="0"/>
        <i val="0"/>
        <strike val="0"/>
        <condense val="0"/>
        <extend val="0"/>
        <outline val="0"/>
        <shadow val="0"/>
        <u val="none"/>
        <vertAlign val="baseline"/>
        <sz val="11"/>
        <color rgb="FF1D4ED8"/>
        <name val="Calibri"/>
        <family val="2"/>
        <scheme val="none"/>
      </font>
      <numFmt numFmtId="1" formatCode="0"/>
      <fill>
        <patternFill patternType="solid">
          <fgColor indexed="64"/>
          <bgColor rgb="FFFEF3C7"/>
        </patternFill>
      </fill>
      <alignment horizontal="right" vertical="bottom" textRotation="0" wrapText="0" indent="0" justifyLastLine="0" shrinkToFit="0" readingOrder="0"/>
      <border diagonalUp="0" diagonalDown="0">
        <left style="thin">
          <color rgb="FF9CA3AF"/>
        </left>
        <right style="thin">
          <color rgb="FF9CA3AF"/>
        </right>
        <top style="thin">
          <color rgb="FF9CA3AF"/>
        </top>
        <bottom style="thin">
          <color rgb="FF9CA3AF"/>
        </bottom>
        <vertical/>
        <horizontal/>
      </border>
    </dxf>
    <dxf>
      <font>
        <b val="0"/>
        <i val="0"/>
        <strike val="0"/>
        <condense val="0"/>
        <extend val="0"/>
        <outline val="0"/>
        <shadow val="0"/>
        <u val="none"/>
        <vertAlign val="baseline"/>
        <sz val="11"/>
        <color rgb="FF1D4ED8"/>
        <name val="Calibri"/>
        <family val="2"/>
        <scheme val="none"/>
      </font>
      <numFmt numFmtId="1" formatCode="0"/>
      <fill>
        <patternFill patternType="solid">
          <fgColor indexed="64"/>
          <bgColor rgb="FFFEF3C7"/>
        </patternFill>
      </fill>
      <alignment horizontal="right" vertical="bottom" textRotation="0" wrapText="0" indent="0" justifyLastLine="0" shrinkToFit="0" readingOrder="0"/>
      <border diagonalUp="0" diagonalDown="0">
        <left style="thin">
          <color rgb="FF9CA3AF"/>
        </left>
        <right style="thin">
          <color rgb="FF9CA3AF"/>
        </right>
        <top style="thin">
          <color rgb="FF9CA3AF"/>
        </top>
        <bottom style="thin">
          <color rgb="FF9CA3AF"/>
        </bottom>
        <vertical/>
        <horizontal/>
      </border>
    </dxf>
    <dxf>
      <font>
        <b val="0"/>
        <i val="0"/>
        <strike val="0"/>
        <condense val="0"/>
        <extend val="0"/>
        <outline val="0"/>
        <shadow val="0"/>
        <u val="none"/>
        <vertAlign val="baseline"/>
        <sz val="11"/>
        <color rgb="FF1D4ED8"/>
        <name val="Calibri"/>
        <family val="2"/>
        <scheme val="none"/>
      </font>
      <numFmt numFmtId="1" formatCode="0"/>
      <fill>
        <patternFill patternType="solid">
          <fgColor indexed="64"/>
          <bgColor rgb="FFFEF3C7"/>
        </patternFill>
      </fill>
      <alignment horizontal="right" vertical="bottom" textRotation="0" wrapText="0" indent="0" justifyLastLine="0" shrinkToFit="0" readingOrder="0"/>
      <border diagonalUp="0" diagonalDown="0">
        <left style="thin">
          <color rgb="FF9CA3AF"/>
        </left>
        <right style="thin">
          <color rgb="FF9CA3AF"/>
        </right>
        <top style="thin">
          <color rgb="FF9CA3AF"/>
        </top>
        <bottom style="thin">
          <color rgb="FF9CA3AF"/>
        </bottom>
        <vertical/>
        <horizontal/>
      </border>
    </dxf>
    <dxf>
      <font>
        <b val="0"/>
        <i val="0"/>
        <strike val="0"/>
        <condense val="0"/>
        <extend val="0"/>
        <outline val="0"/>
        <shadow val="0"/>
        <u val="none"/>
        <vertAlign val="baseline"/>
        <sz val="11"/>
        <color rgb="FF1D4ED8"/>
        <name val="Calibri"/>
        <family val="2"/>
        <scheme val="none"/>
      </font>
      <numFmt numFmtId="1" formatCode="0"/>
      <fill>
        <patternFill patternType="solid">
          <fgColor indexed="64"/>
          <bgColor rgb="FFFEF3C7"/>
        </patternFill>
      </fill>
      <alignment horizontal="right" vertical="bottom" textRotation="0" wrapText="0" indent="0" justifyLastLine="0" shrinkToFit="0" readingOrder="0"/>
      <border diagonalUp="0" diagonalDown="0">
        <left style="thin">
          <color rgb="FF9CA3AF"/>
        </left>
        <right style="thin">
          <color rgb="FF9CA3AF"/>
        </right>
        <top style="thin">
          <color rgb="FF9CA3AF"/>
        </top>
        <bottom style="thin">
          <color rgb="FF9CA3AF"/>
        </bottom>
        <vertical/>
        <horizontal/>
      </border>
    </dxf>
    <dxf>
      <font>
        <b val="0"/>
        <i val="0"/>
        <strike val="0"/>
        <condense val="0"/>
        <extend val="0"/>
        <outline val="0"/>
        <shadow val="0"/>
        <u val="none"/>
        <vertAlign val="baseline"/>
        <sz val="11"/>
        <color rgb="FF111827"/>
        <name val="Calibri"/>
        <family val="2"/>
        <scheme val="none"/>
      </font>
      <numFmt numFmtId="167" formatCode="0;\-0;;@"/>
      <alignment horizontal="right" vertical="bottom" textRotation="0" wrapText="0" indent="0" justifyLastLine="0" shrinkToFit="0" readingOrder="0"/>
      <border diagonalUp="0" diagonalDown="0">
        <left style="thin">
          <color rgb="FF9CA3AF"/>
        </left>
        <right style="thin">
          <color rgb="FF9CA3AF"/>
        </right>
        <top style="thin">
          <color rgb="FF9CA3AF"/>
        </top>
        <bottom style="thin">
          <color rgb="FF9CA3AF"/>
        </bottom>
        <vertical/>
        <horizontal/>
      </border>
    </dxf>
    <dxf>
      <font>
        <b val="0"/>
        <i val="0"/>
        <strike val="0"/>
        <condense val="0"/>
        <extend val="0"/>
        <outline val="0"/>
        <shadow val="0"/>
        <u val="none"/>
        <vertAlign val="baseline"/>
        <sz val="11"/>
        <color rgb="FF1D4ED8"/>
        <name val="Calibri"/>
        <family val="2"/>
        <scheme val="none"/>
      </font>
      <numFmt numFmtId="164" formatCode="yyyy\-mm\-dd"/>
      <fill>
        <patternFill patternType="solid">
          <fgColor indexed="64"/>
          <bgColor rgb="FFFEF3C7"/>
        </patternFill>
      </fill>
      <alignment horizontal="left" vertical="bottom" textRotation="0" wrapText="0" indent="0" justifyLastLine="0" shrinkToFit="0" readingOrder="0"/>
      <border diagonalUp="0" diagonalDown="0">
        <left style="thin">
          <color rgb="FF9CA3AF"/>
        </left>
        <right style="thin">
          <color rgb="FF9CA3AF"/>
        </right>
        <top style="thin">
          <color rgb="FF9CA3AF"/>
        </top>
        <bottom style="thin">
          <color rgb="FF9CA3AF"/>
        </bottom>
        <vertical/>
        <horizontal/>
      </border>
    </dxf>
    <dxf>
      <font>
        <b val="0"/>
        <i val="0"/>
        <strike val="0"/>
        <condense val="0"/>
        <extend val="0"/>
        <outline val="0"/>
        <shadow val="0"/>
        <u val="none"/>
        <vertAlign val="baseline"/>
        <sz val="11"/>
        <color rgb="FF1D4ED8"/>
        <name val="Calibri"/>
        <family val="2"/>
        <scheme val="none"/>
      </font>
      <fill>
        <patternFill patternType="solid">
          <fgColor indexed="64"/>
          <bgColor rgb="FFFEF3C7"/>
        </patternFill>
      </fill>
      <alignment horizontal="general" vertical="bottom" textRotation="0" wrapText="1" indent="0" justifyLastLine="0" shrinkToFit="0" readingOrder="0"/>
      <border diagonalUp="0" diagonalDown="0">
        <left style="thin">
          <color rgb="FF9CA3AF"/>
        </left>
        <right style="thin">
          <color rgb="FF9CA3AF"/>
        </right>
        <top style="thin">
          <color rgb="FF9CA3AF"/>
        </top>
        <bottom style="thin">
          <color rgb="FF9CA3AF"/>
        </bottom>
        <vertical/>
        <horizontal/>
      </border>
    </dxf>
    <dxf>
      <font>
        <b val="0"/>
        <i val="0"/>
        <strike val="0"/>
        <condense val="0"/>
        <extend val="0"/>
        <outline val="0"/>
        <shadow val="0"/>
        <u val="none"/>
        <vertAlign val="baseline"/>
        <sz val="11"/>
        <color rgb="FF1D4ED8"/>
        <name val="Calibri"/>
        <family val="2"/>
        <scheme val="none"/>
      </font>
      <fill>
        <patternFill patternType="solid">
          <fgColor indexed="64"/>
          <bgColor rgb="FFFEF3C7"/>
        </patternFill>
      </fill>
      <alignment horizontal="general" vertical="bottom" textRotation="0" wrapText="1" indent="0" justifyLastLine="0" shrinkToFit="0" readingOrder="0"/>
      <border diagonalUp="0" diagonalDown="0">
        <left style="thin">
          <color rgb="FF9CA3AF"/>
        </left>
        <right style="thin">
          <color rgb="FF9CA3AF"/>
        </right>
        <top style="thin">
          <color rgb="FF9CA3AF"/>
        </top>
        <bottom style="thin">
          <color rgb="FF9CA3AF"/>
        </bottom>
        <vertical/>
        <horizontal/>
      </border>
    </dxf>
    <dxf>
      <font>
        <b val="0"/>
        <i val="0"/>
        <strike val="0"/>
        <condense val="0"/>
        <extend val="0"/>
        <outline val="0"/>
        <shadow val="0"/>
        <u val="none"/>
        <vertAlign val="baseline"/>
        <sz val="11"/>
        <color rgb="FF1D4ED8"/>
        <name val="Calibri"/>
        <family val="2"/>
        <scheme val="none"/>
      </font>
      <numFmt numFmtId="167" formatCode="0;\-0;;@"/>
      <fill>
        <patternFill patternType="solid">
          <fgColor indexed="64"/>
          <bgColor theme="0"/>
        </patternFill>
      </fill>
      <alignment horizontal="general" vertical="bottom" textRotation="0" wrapText="1" indent="0" justifyLastLine="0" shrinkToFit="0" readingOrder="0"/>
      <border diagonalUp="0" diagonalDown="0">
        <left/>
        <right style="thin">
          <color rgb="FF9CA3AF"/>
        </right>
        <top style="thin">
          <color rgb="FF9CA3AF"/>
        </top>
        <bottom style="thin">
          <color rgb="FF9CA3AF"/>
        </bottom>
        <vertical/>
        <horizontal/>
      </border>
    </dxf>
    <dxf>
      <border outline="0">
        <bottom style="thin">
          <color rgb="FF9CA3AF"/>
        </bottom>
      </border>
    </dxf>
    <dxf>
      <border outline="0">
        <left style="thin">
          <color rgb="FF9CA3AF"/>
        </left>
        <right style="thin">
          <color rgb="FF9CA3AF"/>
        </right>
        <top style="thin">
          <color rgb="FF9CA3AF"/>
        </top>
        <bottom style="thin">
          <color rgb="FF9CA3AF"/>
        </bottom>
      </border>
    </dxf>
    <dxf>
      <font>
        <b val="0"/>
        <i val="0"/>
        <strike val="0"/>
        <condense val="0"/>
        <extend val="0"/>
        <outline val="0"/>
        <shadow val="0"/>
        <u val="none"/>
        <vertAlign val="baseline"/>
        <sz val="11"/>
        <color rgb="FF1D4ED8"/>
        <name val="Calibri"/>
        <family val="2"/>
        <scheme val="none"/>
      </font>
      <fill>
        <patternFill patternType="solid">
          <fgColor indexed="64"/>
          <bgColor rgb="FFFEF3C7"/>
        </patternFill>
      </fill>
      <alignment horizontal="right" vertical="bottom" textRotation="0" wrapText="0" indent="0" justifyLastLine="0" shrinkToFit="0" readingOrder="0"/>
    </dxf>
    <dxf>
      <font>
        <b val="0"/>
        <i val="0"/>
        <strike val="0"/>
        <condense val="0"/>
        <extend val="0"/>
        <outline val="0"/>
        <shadow val="0"/>
        <u val="none"/>
        <vertAlign val="baseline"/>
        <sz val="11"/>
        <color rgb="FF1D4ED8"/>
        <name val="Calibri"/>
        <family val="2"/>
        <scheme val="none"/>
      </font>
      <numFmt numFmtId="171" formatCode="&quot;$&quot;#,##0"/>
      <fill>
        <patternFill patternType="solid">
          <fgColor indexed="64"/>
          <bgColor rgb="FFFEF3C7"/>
        </patternFill>
      </fill>
      <alignment horizontal="right" vertical="bottom" textRotation="0" wrapText="0" indent="0" justifyLastLine="0" shrinkToFit="0" readingOrder="0"/>
      <border diagonalUp="0" diagonalDown="0" outline="0">
        <left style="thin">
          <color rgb="FF9CA3AF"/>
        </left>
        <right style="thin">
          <color rgb="FF9CA3AF"/>
        </right>
        <top/>
        <bottom/>
      </border>
    </dxf>
    <dxf>
      <numFmt numFmtId="0" formatCode="General"/>
      <fill>
        <patternFill patternType="solid">
          <fgColor indexed="64"/>
          <bgColor rgb="FFE0F2FE"/>
        </patternFill>
      </fill>
      <border diagonalUp="0" diagonalDown="0" outline="0">
        <left style="thin">
          <color theme="0" tint="-0.34998626667073579"/>
        </left>
        <right style="thin">
          <color theme="0" tint="-0.34998626667073579"/>
        </right>
        <top style="thin">
          <color theme="0" tint="-0.34998626667073579"/>
        </top>
        <bottom style="thin">
          <color theme="0" tint="-0.34998626667073579"/>
        </bottom>
      </border>
    </dxf>
    <dxf>
      <fill>
        <patternFill patternType="solid">
          <fgColor indexed="64"/>
          <bgColor rgb="FFE0F2FE"/>
        </patternFill>
      </fill>
      <border diagonalUp="0" diagonalDown="0" outline="0">
        <left style="thin">
          <color theme="0" tint="-0.34998626667073579"/>
        </left>
        <right style="thin">
          <color theme="0" tint="-0.34998626667073579"/>
        </right>
        <top style="thin">
          <color theme="0" tint="-0.34998626667073579"/>
        </top>
        <bottom style="thin">
          <color theme="0" tint="-0.34998626667073579"/>
        </bottom>
      </border>
    </dxf>
    <dxf>
      <fill>
        <patternFill patternType="solid">
          <fgColor indexed="64"/>
          <bgColor rgb="FFE0F2FE"/>
        </patternFill>
      </fill>
      <border diagonalUp="0" diagonalDown="0" outline="0">
        <left style="thin">
          <color theme="0" tint="-0.34998626667073579"/>
        </left>
        <right style="thin">
          <color theme="0" tint="-0.34998626667073579"/>
        </right>
        <top style="thin">
          <color theme="0" tint="-0.34998626667073579"/>
        </top>
        <bottom style="thin">
          <color theme="0" tint="-0.34998626667073579"/>
        </bottom>
      </border>
    </dxf>
    <dxf>
      <fill>
        <patternFill patternType="solid">
          <fgColor indexed="64"/>
          <bgColor rgb="FFE0F2FE"/>
        </patternFill>
      </fill>
    </dxf>
    <dxf>
      <font>
        <b val="0"/>
        <i val="0"/>
        <strike val="0"/>
        <condense val="0"/>
        <extend val="0"/>
        <outline val="0"/>
        <shadow val="0"/>
        <u val="none"/>
        <vertAlign val="baseline"/>
        <sz val="11"/>
        <color rgb="FF1D4ED8"/>
        <name val="Calibri"/>
        <family val="2"/>
        <scheme val="none"/>
      </font>
      <fill>
        <patternFill patternType="solid">
          <fgColor indexed="64"/>
          <bgColor rgb="FFE0F2FE"/>
        </patternFill>
      </fill>
      <alignment horizontal="general" vertical="top" textRotation="0" wrapText="1" indent="0" justifyLastLine="0" shrinkToFit="0" readingOrder="0"/>
      <border diagonalUp="0" diagonalDown="0">
        <left style="thin">
          <color rgb="FF9CA3AF"/>
        </left>
        <right/>
        <top style="thin">
          <color rgb="FF9CA3AF"/>
        </top>
        <bottom style="thin">
          <color rgb="FF9CA3AF"/>
        </bottom>
        <vertical/>
        <horizontal/>
      </border>
    </dxf>
    <dxf>
      <font>
        <b val="0"/>
        <i val="0"/>
        <strike val="0"/>
        <condense val="0"/>
        <extend val="0"/>
        <outline val="0"/>
        <shadow val="0"/>
        <u val="none"/>
        <vertAlign val="baseline"/>
        <sz val="11"/>
        <color rgb="FF1D4ED8"/>
        <name val="Calibri"/>
        <family val="2"/>
        <scheme val="none"/>
      </font>
      <fill>
        <patternFill patternType="solid">
          <fgColor indexed="64"/>
          <bgColor rgb="FFFEF3C7"/>
        </patternFill>
      </fill>
      <alignment horizontal="general" vertical="top" textRotation="0" wrapText="1" indent="0" justifyLastLine="0" shrinkToFit="0" readingOrder="0"/>
      <border diagonalUp="0" diagonalDown="0">
        <left style="thin">
          <color rgb="FF9CA3AF"/>
        </left>
        <right style="thin">
          <color rgb="FF9CA3AF"/>
        </right>
        <top style="thin">
          <color rgb="FF9CA3AF"/>
        </top>
        <bottom style="thin">
          <color rgb="FF9CA3AF"/>
        </bottom>
        <vertical/>
        <horizontal/>
      </border>
    </dxf>
    <dxf>
      <font>
        <b val="0"/>
        <i val="0"/>
        <strike val="0"/>
        <condense val="0"/>
        <extend val="0"/>
        <outline val="0"/>
        <shadow val="0"/>
        <u val="none"/>
        <vertAlign val="baseline"/>
        <sz val="11"/>
        <color rgb="FF111827"/>
        <name val="Calibri"/>
        <family val="2"/>
        <scheme val="none"/>
      </font>
      <numFmt numFmtId="1" formatCode="0"/>
      <fill>
        <patternFill patternType="solid">
          <fgColor indexed="64"/>
          <bgColor rgb="FFFEF3C7"/>
        </patternFill>
      </fill>
      <alignment horizontal="right" vertical="top" textRotation="0" wrapText="0" indent="0" justifyLastLine="0" shrinkToFit="0" readingOrder="0"/>
      <border diagonalUp="0" diagonalDown="0">
        <left style="thin">
          <color rgb="FF9CA3AF"/>
        </left>
        <right style="thin">
          <color rgb="FF9CA3AF"/>
        </right>
        <top style="thin">
          <color rgb="FF9CA3AF"/>
        </top>
        <bottom style="thin">
          <color rgb="FF9CA3AF"/>
        </bottom>
        <vertical/>
        <horizontal/>
      </border>
    </dxf>
    <dxf>
      <font>
        <b val="0"/>
        <i val="0"/>
        <strike val="0"/>
        <condense val="0"/>
        <extend val="0"/>
        <outline val="0"/>
        <shadow val="0"/>
        <u val="none"/>
        <vertAlign val="baseline"/>
        <sz val="11"/>
        <color rgb="FF1D4ED8"/>
        <name val="Calibri"/>
        <family val="2"/>
        <scheme val="none"/>
      </font>
      <fill>
        <patternFill patternType="solid">
          <fgColor indexed="64"/>
          <bgColor rgb="FFFEF3C7"/>
        </patternFill>
      </fill>
      <alignment horizontal="general" vertical="top" textRotation="0" wrapText="1" indent="0" justifyLastLine="0" shrinkToFit="0" readingOrder="0"/>
      <border diagonalUp="0" diagonalDown="0">
        <left style="thin">
          <color rgb="FF9CA3AF"/>
        </left>
        <right style="thin">
          <color rgb="FF9CA3AF"/>
        </right>
        <top style="thin">
          <color rgb="FF9CA3AF"/>
        </top>
        <bottom style="thin">
          <color rgb="FF9CA3AF"/>
        </bottom>
        <vertical/>
        <horizontal/>
      </border>
    </dxf>
    <dxf>
      <font>
        <b val="0"/>
        <i val="0"/>
        <strike val="0"/>
        <condense val="0"/>
        <extend val="0"/>
        <outline val="0"/>
        <shadow val="0"/>
        <u val="none"/>
        <vertAlign val="baseline"/>
        <sz val="11"/>
        <color rgb="FF1D4ED8"/>
        <name val="Calibri"/>
        <family val="2"/>
        <scheme val="none"/>
      </font>
      <fill>
        <patternFill patternType="solid">
          <fgColor indexed="64"/>
          <bgColor rgb="FFFEF3C7"/>
        </patternFill>
      </fill>
      <alignment horizontal="general" vertical="top" textRotation="0" wrapText="1" indent="0" justifyLastLine="0" shrinkToFit="0" readingOrder="0"/>
      <border diagonalUp="0" diagonalDown="0">
        <left style="thin">
          <color rgb="FF9CA3AF"/>
        </left>
        <right style="thin">
          <color rgb="FF9CA3AF"/>
        </right>
        <top style="thin">
          <color rgb="FF9CA3AF"/>
        </top>
        <bottom style="thin">
          <color rgb="FF9CA3AF"/>
        </bottom>
        <vertical/>
        <horizontal/>
      </border>
    </dxf>
    <dxf>
      <font>
        <b val="0"/>
        <i val="0"/>
        <strike val="0"/>
        <condense val="0"/>
        <extend val="0"/>
        <outline val="0"/>
        <shadow val="0"/>
        <u val="none"/>
        <vertAlign val="baseline"/>
        <sz val="11"/>
        <color rgb="FF1D4ED8"/>
        <name val="Calibri"/>
        <family val="2"/>
        <scheme val="none"/>
      </font>
      <numFmt numFmtId="1" formatCode="0"/>
      <fill>
        <patternFill patternType="solid">
          <fgColor indexed="64"/>
          <bgColor rgb="FFFEF3C7"/>
        </patternFill>
      </fill>
      <alignment horizontal="right" vertical="top" textRotation="0" wrapText="0" indent="0" justifyLastLine="0" shrinkToFit="0" readingOrder="0"/>
      <border diagonalUp="0" diagonalDown="0">
        <left style="thin">
          <color rgb="FF9CA3AF"/>
        </left>
        <right style="thin">
          <color rgb="FF9CA3AF"/>
        </right>
        <top style="thin">
          <color rgb="FF9CA3AF"/>
        </top>
        <bottom style="thin">
          <color rgb="FF9CA3AF"/>
        </bottom>
        <vertical/>
        <horizontal/>
      </border>
    </dxf>
    <dxf>
      <font>
        <b val="0"/>
        <i val="0"/>
        <strike val="0"/>
        <condense val="0"/>
        <extend val="0"/>
        <outline val="0"/>
        <shadow val="0"/>
        <u val="none"/>
        <vertAlign val="baseline"/>
        <sz val="11"/>
        <color rgb="FF1D4ED8"/>
        <name val="Calibri"/>
        <family val="2"/>
        <scheme val="none"/>
      </font>
      <fill>
        <patternFill patternType="solid">
          <fgColor indexed="64"/>
          <bgColor rgb="FFFEF3C7"/>
        </patternFill>
      </fill>
      <alignment horizontal="general" vertical="top" textRotation="0" wrapText="1" indent="0" justifyLastLine="0" shrinkToFit="0" readingOrder="0"/>
      <border diagonalUp="0" diagonalDown="0">
        <left/>
        <right style="thin">
          <color rgb="FF9CA3AF"/>
        </right>
        <top style="thin">
          <color rgb="FF9CA3AF"/>
        </top>
        <bottom style="thin">
          <color rgb="FF9CA3AF"/>
        </bottom>
        <vertical/>
        <horizontal/>
      </border>
    </dxf>
    <dxf>
      <border outline="0">
        <bottom style="thin">
          <color rgb="FF9CA3AF"/>
        </bottom>
      </border>
    </dxf>
    <dxf>
      <border outline="0">
        <left style="thin">
          <color rgb="FF9CA3AF"/>
        </left>
        <right style="thin">
          <color rgb="FF9CA3AF"/>
        </right>
        <top style="thin">
          <color theme="0" tint="-0.34998626667073579"/>
        </top>
        <bottom style="thin">
          <color rgb="FF9CA3AF"/>
        </bottom>
      </border>
    </dxf>
    <dxf>
      <font>
        <b val="0"/>
        <i val="0"/>
        <strike val="0"/>
        <condense val="0"/>
        <extend val="0"/>
        <outline val="0"/>
        <shadow val="0"/>
        <u val="none"/>
        <vertAlign val="baseline"/>
        <sz val="11"/>
        <color rgb="FF1D4ED8"/>
        <name val="Calibri"/>
        <family val="2"/>
        <scheme val="none"/>
      </font>
      <fill>
        <patternFill patternType="solid">
          <fgColor indexed="64"/>
          <bgColor rgb="FFFEF3C7"/>
        </patternFill>
      </fill>
      <alignment horizontal="general" vertical="top" textRotation="0" wrapText="1" indent="0" justifyLastLine="0" shrinkToFit="0" readingOrder="0"/>
    </dxf>
    <dxf>
      <font>
        <b val="0"/>
        <i val="0"/>
        <strike val="0"/>
        <condense val="0"/>
        <extend val="0"/>
        <outline val="0"/>
        <shadow val="0"/>
        <u val="none"/>
        <vertAlign val="baseline"/>
        <sz val="11"/>
        <color rgb="FF1D4ED8"/>
        <name val="Calibri"/>
        <family val="2"/>
        <scheme val="none"/>
      </font>
      <fill>
        <patternFill patternType="solid">
          <fgColor indexed="64"/>
          <bgColor rgb="FFFEF3C7"/>
        </patternFill>
      </fill>
      <alignment horizontal="general" vertical="top" textRotation="0" wrapText="1" indent="0" justifyLastLine="0" shrinkToFit="0" readingOrder="0"/>
      <border diagonalUp="0" diagonalDown="0" outline="0">
        <left style="thin">
          <color rgb="FF9CA3AF"/>
        </left>
        <right style="thin">
          <color rgb="FF9CA3AF"/>
        </right>
        <top/>
        <bottom/>
      </border>
    </dxf>
  </dxfs>
  <tableStyles count="0" defaultTableStyle="TableStyleMedium2" defaultPivotStyle="PivotStyleLight16"/>
  <colors>
    <mruColors>
      <color rgb="FFFEF3C7"/>
      <color rgb="FF07C5B1"/>
      <color rgb="FFE0F2FE"/>
      <color rgb="FF1D4ED8"/>
      <color rgb="FF0284C7"/>
      <color rgb="FF06BAA9"/>
      <color rgb="FF008080"/>
      <color rgb="FF07B9B1"/>
      <color rgb="FF07BDA7"/>
      <color rgb="FF00A47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huttcity-my.sharepoint.com/personal/aviva_stein_huttcity_govt_nz/Documents/Desktop/Aviva/NPDC%20Construction%20Waste%20Reduction%20Plan%20Excel%20template%20-%20V1.xlsx" TargetMode="External"/><Relationship Id="rId1" Type="http://schemas.openxmlformats.org/officeDocument/2006/relationships/externalLinkPath" Target="https://huttcity.sharepoint.com/sites/sldwastemngmnt/resourcerecvy/C&amp;D%20Waste/Bylaw/WMP%20templates/NPDC%20Construction%20Waste%20Reduction%20Plan%20Excel%20template%20-%20V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oject details"/>
      <sheetName val="1. Waste Reduction Plan"/>
      <sheetName val="2.Materials Plan 3.Waste Record"/>
      <sheetName val="4. Waste Review"/>
      <sheetName val="Lists"/>
    </sheetNames>
    <sheetDataSet>
      <sheetData sheetId="0"/>
      <sheetData sheetId="1"/>
      <sheetData sheetId="2"/>
      <sheetData sheetId="3"/>
      <sheetData sheetId="4"/>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A50843A4-47B6-45BC-96DF-E250590CEB24}" name="Table17" displayName="Table17" ref="A6:G42" totalsRowShown="0" headerRowDxfId="39" dataDxfId="38" headerRowBorderDxfId="36" tableBorderDxfId="37">
  <autoFilter ref="A6:G42" xr:uid="{A50843A4-47B6-45BC-96DF-E250590CEB24}"/>
  <tableColumns count="7">
    <tableColumn id="1" xr3:uid="{6EDFC768-241A-4AC1-A392-37F9A57CFB2D}" name="Column1" dataDxfId="35"/>
    <tableColumn id="2" xr3:uid="{B4C168A4-EDE9-4188-B73F-9554402A0DFD}" name="Column2" dataDxfId="34"/>
    <tableColumn id="3" xr3:uid="{159115B7-49EC-478A-BC17-D9D5B6C91C86}" name="Column3" dataDxfId="33"/>
    <tableColumn id="4" xr3:uid="{45256B7C-B4BA-44DB-BB63-DF64019D8544}" name="Column4" dataDxfId="32"/>
    <tableColumn id="5" xr3:uid="{D423E329-EC60-49CF-8BFA-F32F641AA74D}" name="Column5" dataDxfId="31"/>
    <tableColumn id="6" xr3:uid="{1B89377D-E5BD-47A2-9317-7470FD2B00B1}" name="Column6" dataDxfId="30"/>
    <tableColumn id="7" xr3:uid="{C09A58CE-7554-4962-9DAF-8300464F3D8D}" name="Column7" dataDxfId="2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ED9968D-6438-473C-AD3D-4A106D034935}" name="Table2" displayName="Table2" ref="V29:X36" totalsRowShown="0" dataDxfId="28">
  <tableColumns count="3">
    <tableColumn id="1" xr3:uid="{CC85AEB2-A14D-4906-880A-00F20D3CDF5A}" name="Facility Name" dataDxfId="27"/>
    <tableColumn id="2" xr3:uid="{ED8F43A2-6A3F-4A6B-8362-A393B2927F85}" name="Cost per tonne" dataDxfId="26"/>
    <tableColumn id="3" xr3:uid="{8ABCA99C-BEC8-42D7-90C0-01800188FD46}" name="Cost per kg" dataDxfId="25">
      <calculatedColumnFormula>Table2[[#This Row],[Cost per tonne]]/1000</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6892F201-AD1E-412F-9B04-E827C7203DC0}" name="Table19" displayName="Table19" ref="A14:T52" totalsRowShown="0" headerRowDxfId="24" dataDxfId="23" headerRowBorderDxfId="21" tableBorderDxfId="22" headerRowCellStyle="Currency" dataCellStyle="Currency">
  <autoFilter ref="A14:T52" xr:uid="{6892F201-AD1E-412F-9B04-E827C7203DC0}"/>
  <tableColumns count="20">
    <tableColumn id="1" xr3:uid="{CBE5C3C6-946F-4194-B47C-96B0D5B9F142}" name="Column1" dataDxfId="20"/>
    <tableColumn id="2" xr3:uid="{DB0C8A73-6EDE-4921-B122-EC4FA6110C3A}" name="Column2" dataDxfId="19"/>
    <tableColumn id="3" xr3:uid="{4EEED231-0219-482B-B9EE-9E4060790AD3}" name="Column3" dataDxfId="18"/>
    <tableColumn id="4" xr3:uid="{CF413B04-260F-4D52-A919-6970B66F32B1}" name="Column4" dataDxfId="17"/>
    <tableColumn id="5" xr3:uid="{246654B0-37AF-48EC-81BC-A9031562DA40}" name="Column5" dataDxfId="16">
      <calculatedColumnFormula>IF(A15="",0,SUMIF('Waste plan (estimate)'!$A$5:$A$203,A15,'Waste plan (estimate)'!$B$5:$B$203))</calculatedColumnFormula>
    </tableColumn>
    <tableColumn id="6" xr3:uid="{EDE020EC-5815-4D1D-909C-2F44D36449FE}" name="Column6" dataDxfId="15"/>
    <tableColumn id="7" xr3:uid="{8A24C1E9-8414-4BF0-B72A-BF38EDB07174}" name="Column7" dataDxfId="14"/>
    <tableColumn id="8" xr3:uid="{180DCE77-362C-422A-B3B0-6BEAB9B8883C}" name="Column8" dataDxfId="13"/>
    <tableColumn id="9" xr3:uid="{7FF35059-5E8C-4682-8CCD-1A393189E07D}" name="Column9" dataDxfId="12"/>
    <tableColumn id="10" xr3:uid="{B81C1F06-A1F7-4197-98F8-4192568933CB}" name="Column10" dataDxfId="11"/>
    <tableColumn id="11" xr3:uid="{E9EC91A8-FE60-4ABF-B47A-C3364C9E0EF6}" name="Column11" dataDxfId="10"/>
    <tableColumn id="12" xr3:uid="{15CF10B0-0127-4800-9813-5000DCC60D24}" name="Column12" dataDxfId="9">
      <calculatedColumnFormula>SUM(F15:K15)</calculatedColumnFormula>
    </tableColumn>
    <tableColumn id="13" xr3:uid="{A6313CF1-0CD3-4E93-81FB-9DAF2ABB2EFD}" name="Column13" dataDxfId="8">
      <calculatedColumnFormula>SUM(I15:K15)</calculatedColumnFormula>
    </tableColumn>
    <tableColumn id="14" xr3:uid="{F6A68768-937E-4FDA-AE8D-6C5A63611D34}" name="Column14" dataDxfId="7">
      <calculatedColumnFormula>SUM(F15:H15)</calculatedColumnFormula>
    </tableColumn>
    <tableColumn id="15" xr3:uid="{20D956F6-E6B8-4D00-8397-9952F9D0458A}" name="Column15" dataDxfId="6">
      <calculatedColumnFormula>IF(L15=0,"",N15/L15)</calculatedColumnFormula>
    </tableColumn>
    <tableColumn id="16" xr3:uid="{8B0C17F0-6FB7-4477-9623-ACA69136738A}" name="Column16" dataDxfId="5" dataCellStyle="Currency"/>
    <tableColumn id="17" xr3:uid="{7F738C9F-F113-494B-B2ED-9BE379B96A42}" name="Column17" dataDxfId="4" dataCellStyle="Currency"/>
    <tableColumn id="18" xr3:uid="{0DBC7BC1-1A90-4FC2-8925-23BA079DEE29}" name="Column18" dataDxfId="3" dataCellStyle="Currency"/>
    <tableColumn id="19" xr3:uid="{37C8161E-7DE9-4344-9A08-7E3CD23E796B}" name="Column19" dataDxfId="2" dataCellStyle="Currency"/>
    <tableColumn id="20" xr3:uid="{C076B140-C4DB-41BC-B1A7-B72BB2CE95D6}" name="Column20" dataDxfId="1" dataCellStyle="Currency">
      <calculatedColumnFormula>(P15+Q15)-(R15+S15)</calculatedColumnFormula>
    </tableColumn>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AD9D068B-F531-4E7E-A6A1-73C4AD91A4F1}" name="Table1" displayName="Table1" ref="L1:L6" totalsRowShown="0">
  <autoFilter ref="L1:L6" xr:uid="{AD9D068B-F531-4E7E-A6A1-73C4AD91A4F1}"/>
  <tableColumns count="1">
    <tableColumn id="1" xr3:uid="{7760C163-8B51-4AB9-86CF-93A587AF7C0E}" name="Project Type"/>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55E6A710-09E7-4BC4-A286-9773C3FB14F7}" name="Table3" displayName="Table3" ref="I1:J17" totalsRowShown="0">
  <autoFilter ref="I1:J17" xr:uid="{55E6A710-09E7-4BC4-A286-9773C3FB14F7}"/>
  <tableColumns count="2">
    <tableColumn id="1" xr3:uid="{79CEC767-AC24-4AEB-B7F8-CFDFC01EAC9A}" name="Conversion (kg per m3)"/>
    <tableColumn id="2" xr3:uid="{C6CB71C4-4E09-417A-BAA2-7E625014D037}" name="Column1" dataDxfId="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F907C92-BCF2-4DB0-89CB-F7565C038741}" name="Table4" displayName="Table4" ref="E1:E7" totalsRowShown="0">
  <autoFilter ref="E1:E7" xr:uid="{DF907C92-BCF2-4DB0-89CB-F7565C038741}"/>
  <tableColumns count="1">
    <tableColumn id="1" xr3:uid="{87B0C711-50E4-4597-B2D8-482F52036F20}" name="Column1"/>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9E9A2D08-FFED-4431-9496-4D91A1606FBE}" name="Table5" displayName="Table5" ref="G1:H7" totalsRowShown="0">
  <autoFilter ref="G1:H7" xr:uid="{9E9A2D08-FFED-4431-9496-4D91A1606FBE}"/>
  <tableColumns count="2">
    <tableColumn id="1" xr3:uid="{A519E966-0DD8-4E7E-B968-A83EDA360E93}" name="Column1"/>
    <tableColumn id="2" xr3:uid="{AD7FB7C6-88E1-465B-A181-E50F52FCA998}" name="Column2"/>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2273D42F-94DE-43A4-B8B7-0BBBFDA2EF8F}" name="Table6" displayName="Table6" ref="C1:C4" totalsRowShown="0">
  <autoFilter ref="C1:C4" xr:uid="{2273D42F-94DE-43A4-B8B7-0BBBFDA2EF8F}"/>
  <tableColumns count="1">
    <tableColumn id="1" xr3:uid="{DDABC623-7243-4A8B-BD0B-4E8FB6C82675}" name="Column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1C3021A0-FB53-4ED5-A561-CAB47864BB47}" name="Table7" displayName="Table7" ref="A1:A10" totalsRowShown="0">
  <autoFilter ref="A1:A10" xr:uid="{1C3021A0-FB53-4ED5-A561-CAB47864BB47}"/>
  <tableColumns count="1">
    <tableColumn id="1" xr3:uid="{C27948BD-A192-4CA9-B9E2-3F3033F00378}" name="Column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3A7145F6-40A8-40A0-9D41-B82D8A387350}" name="Table8" displayName="Table8" ref="N1:N11" totalsRowShown="0">
  <autoFilter ref="N1:N11" xr:uid="{3A7145F6-40A8-40A0-9D41-B82D8A387350}"/>
  <sortState xmlns:xlrd2="http://schemas.microsoft.com/office/spreadsheetml/2017/richdata2" ref="N2:N11">
    <sortCondition ref="N2:N11"/>
  </sortState>
  <tableColumns count="1">
    <tableColumn id="1" xr3:uid="{4D4F37FF-9A4C-45E8-B254-1B14D560FB21}" name="Column1"/>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55B5461A-5C77-4B50-8B03-83B88146F6FD}" name="Table9" displayName="Table9" ref="A22:B79" totalsRowShown="0">
  <autoFilter ref="A22:B79" xr:uid="{55B5461A-5C77-4B50-8B03-83B88146F6FD}"/>
  <sortState xmlns:xlrd2="http://schemas.microsoft.com/office/spreadsheetml/2017/richdata2" ref="A23:A78">
    <sortCondition ref="A78"/>
  </sortState>
  <tableColumns count="2">
    <tableColumn id="1" xr3:uid="{D9402227-9337-4649-A38E-5E6830295A39}" name="Column1"/>
    <tableColumn id="2" xr3:uid="{6A406C39-CE65-43E9-807D-27C2E6CF1666}" name="Aluminium"/>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a:ea typeface="Calibri"/>
        <a:cs typeface="Calibri"/>
      </a:majorFont>
      <a:minorFont>
        <a:latin typeface="Calibri"/>
        <a:ea typeface="Calibri"/>
        <a:cs typeface="Calibri"/>
      </a:minorFont>
    </a:fontScheme>
    <a:fmtScheme name="Office">
      <a:fillStyleLst>
        <a:solidFill>
          <a:schemeClr val="phClr"/>
        </a:solidFill>
        <a:solidFill>
          <a:schemeClr val="dk1"/>
        </a:solidFill>
        <a:solidFill>
          <a:schemeClr val="accent1"/>
        </a:solidFill>
      </a:fillStyleLst>
      <a:lnStyleLst>
        <a:ln w="9525">
          <a:solidFill>
            <a:schemeClr val="phClr">
              <a:shade val="95000"/>
              <a:satMod val="105000"/>
            </a:schemeClr>
          </a:solidFill>
          <a:prstDash val="solid"/>
        </a:ln>
        <a:ln w="25400">
          <a:solidFill>
            <a:schemeClr val="phClr"/>
          </a:solidFill>
          <a:prstDash val="solid"/>
        </a:ln>
        <a:ln w="38100">
          <a:solidFill>
            <a:schemeClr val="phClr"/>
          </a:solidFill>
          <a:prstDash val="solid"/>
        </a:ln>
      </a:lnStyleLst>
      <a:effectStyleLst>
        <a:effectStyle>
          <a:effectLst>
            <a:outerShdw blurRad="40000" dist="20000" dir="5400000">
              <a:srgbClr val="000000">
                <a:alpha val="38000"/>
              </a:srgbClr>
            </a:outerShdw>
          </a:effectLst>
        </a:effectStyle>
        <a:effectStyle>
          <a:effectLst>
            <a:outerShdw blurRad="40000" dist="23000" dir="5400000">
              <a:srgbClr val="000000">
                <a:alpha val="35000"/>
              </a:srgbClr>
            </a:outerShdw>
          </a:effectLst>
        </a:effectStyle>
        <a:effectStyle>
          <a:effectLst>
            <a:outerShdw blurRad="40000" dist="23000" dir="5400000">
              <a:srgbClr val="000000">
                <a:alpha val="35000"/>
              </a:srgbClr>
            </a:outerShdw>
          </a:effectLst>
        </a:effectStyle>
      </a:effectStyleLst>
      <a:bgFillStyleLst>
        <a:solidFill>
          <a:schemeClr val="phClr"/>
        </a:solidFill>
        <a:gradFill>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table" Target="../tables/table2.xml"/></Relationships>
</file>

<file path=xl/worksheets/_rels/sheet7.xml.rels><?xml version="1.0" encoding="UTF-8" standalone="yes"?>
<Relationships xmlns="http://schemas.openxmlformats.org/package/2006/relationships"><Relationship Id="rId8" Type="http://schemas.openxmlformats.org/officeDocument/2006/relationships/table" Target="../tables/table11.xml"/><Relationship Id="rId3" Type="http://schemas.openxmlformats.org/officeDocument/2006/relationships/table" Target="../tables/table6.xml"/><Relationship Id="rId7" Type="http://schemas.openxmlformats.org/officeDocument/2006/relationships/table" Target="../tables/table10.xml"/><Relationship Id="rId2" Type="http://schemas.openxmlformats.org/officeDocument/2006/relationships/table" Target="../tables/table5.xml"/><Relationship Id="rId1" Type="http://schemas.openxmlformats.org/officeDocument/2006/relationships/table" Target="../tables/table4.xml"/><Relationship Id="rId6" Type="http://schemas.openxmlformats.org/officeDocument/2006/relationships/table" Target="../tables/table9.xml"/><Relationship Id="rId5" Type="http://schemas.openxmlformats.org/officeDocument/2006/relationships/table" Target="../tables/table8.xml"/><Relationship Id="rId4" Type="http://schemas.openxmlformats.org/officeDocument/2006/relationships/table" Target="../tables/table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5"/>
  <sheetViews>
    <sheetView showGridLines="0" tabSelected="1" zoomScaleNormal="100" workbookViewId="0">
      <selection activeCell="F17" sqref="F17"/>
    </sheetView>
  </sheetViews>
  <sheetFormatPr defaultColWidth="8.85546875" defaultRowHeight="15"/>
  <cols>
    <col min="1" max="1" width="22" customWidth="1"/>
    <col min="2" max="2" width="14" customWidth="1"/>
    <col min="3" max="3" width="9.140625" customWidth="1"/>
    <col min="4" max="4" width="14" customWidth="1"/>
    <col min="5" max="5" width="20" customWidth="1"/>
    <col min="6" max="8" width="14" customWidth="1"/>
  </cols>
  <sheetData>
    <row r="1" spans="1:8" ht="21.95" customHeight="1">
      <c r="A1" s="160" t="s">
        <v>0</v>
      </c>
      <c r="B1" s="231"/>
      <c r="C1" s="231"/>
      <c r="D1" s="231"/>
      <c r="E1" s="231"/>
      <c r="F1" s="231"/>
      <c r="G1" s="231"/>
      <c r="H1" s="231"/>
    </row>
    <row r="2" spans="1:8" ht="36" customHeight="1">
      <c r="A2" s="161" t="s">
        <v>1</v>
      </c>
      <c r="B2" s="232"/>
      <c r="C2" s="232"/>
      <c r="D2" s="232"/>
      <c r="E2" s="232"/>
      <c r="F2" s="232"/>
      <c r="G2" s="232"/>
      <c r="H2" s="232"/>
    </row>
    <row r="4" spans="1:8" ht="21.95" customHeight="1">
      <c r="A4" s="157" t="s">
        <v>2</v>
      </c>
      <c r="B4" s="233"/>
      <c r="C4" s="233"/>
      <c r="D4" s="233"/>
      <c r="E4" s="233"/>
      <c r="F4" s="233"/>
      <c r="G4" s="233"/>
      <c r="H4" s="233"/>
    </row>
    <row r="5" spans="1:8" ht="21.95" customHeight="1">
      <c r="A5" s="158" t="s">
        <v>3</v>
      </c>
      <c r="B5" s="232"/>
      <c r="C5" s="232"/>
      <c r="D5" s="232"/>
      <c r="E5" s="232"/>
      <c r="F5" s="232"/>
      <c r="G5" s="232"/>
      <c r="H5" s="232"/>
    </row>
    <row r="6" spans="1:8" ht="21.95" customHeight="1">
      <c r="A6" s="158" t="s">
        <v>4</v>
      </c>
      <c r="B6" s="159"/>
      <c r="C6" s="159"/>
      <c r="D6" s="159"/>
      <c r="E6" s="159"/>
    </row>
    <row r="7" spans="1:8" ht="21.95" customHeight="1">
      <c r="A7" s="158" t="s">
        <v>5</v>
      </c>
      <c r="B7" s="232"/>
      <c r="C7" s="232"/>
      <c r="D7" s="232"/>
      <c r="E7" s="232"/>
      <c r="F7" s="232"/>
      <c r="G7" s="232"/>
      <c r="H7" s="232"/>
    </row>
    <row r="8" spans="1:8" ht="21.95" customHeight="1">
      <c r="A8" s="158" t="s">
        <v>6</v>
      </c>
      <c r="B8" s="232"/>
      <c r="C8" s="232"/>
      <c r="D8" s="232"/>
      <c r="E8" s="232"/>
      <c r="F8" s="232"/>
      <c r="G8" s="232"/>
      <c r="H8" s="232"/>
    </row>
    <row r="9" spans="1:8" ht="34.5" customHeight="1">
      <c r="A9" s="158" t="s">
        <v>7</v>
      </c>
      <c r="B9" s="232"/>
      <c r="C9" s="232"/>
      <c r="D9" s="232"/>
      <c r="E9" s="232"/>
      <c r="F9" s="232"/>
      <c r="G9" s="232"/>
      <c r="H9" s="232"/>
    </row>
    <row r="10" spans="1:8">
      <c r="A10" s="232"/>
      <c r="B10" s="232"/>
      <c r="C10" s="232"/>
      <c r="D10" s="232"/>
      <c r="E10" s="232"/>
      <c r="F10" s="232"/>
      <c r="G10" s="232"/>
      <c r="H10" s="232"/>
    </row>
    <row r="11" spans="1:8" ht="21.95" customHeight="1">
      <c r="A11" s="157" t="s">
        <v>8</v>
      </c>
      <c r="B11" s="233"/>
      <c r="C11" s="233"/>
      <c r="D11" s="233"/>
      <c r="E11" s="233"/>
      <c r="F11" s="233"/>
      <c r="G11" s="233"/>
      <c r="H11" s="233"/>
    </row>
    <row r="12" spans="1:8" ht="39.950000000000003" customHeight="1">
      <c r="A12" s="158" t="s">
        <v>9</v>
      </c>
      <c r="B12" s="232"/>
      <c r="C12" s="232"/>
      <c r="D12" s="232"/>
      <c r="E12" s="232"/>
      <c r="F12" s="232"/>
      <c r="G12" s="232"/>
      <c r="H12" s="232"/>
    </row>
    <row r="13" spans="1:8">
      <c r="A13" s="232"/>
      <c r="B13" s="232"/>
      <c r="C13" s="232"/>
      <c r="D13" s="232"/>
      <c r="E13" s="232"/>
      <c r="F13" s="232"/>
      <c r="G13" s="232"/>
      <c r="H13" s="232"/>
    </row>
    <row r="15" spans="1:8">
      <c r="A15" s="162" t="s">
        <v>10</v>
      </c>
      <c r="B15" s="232"/>
      <c r="C15" s="232"/>
      <c r="D15" s="232"/>
    </row>
    <row r="16" spans="1:8">
      <c r="A16" s="64" t="s">
        <v>11</v>
      </c>
      <c r="D16" s="66" t="s">
        <v>12</v>
      </c>
    </row>
    <row r="17" spans="1:8">
      <c r="A17" s="64" t="s">
        <v>13</v>
      </c>
      <c r="D17" s="65" t="s">
        <v>14</v>
      </c>
    </row>
    <row r="18" spans="1:8">
      <c r="A18" s="64" t="s">
        <v>15</v>
      </c>
      <c r="D18" s="67" t="s">
        <v>16</v>
      </c>
    </row>
    <row r="20" spans="1:8" ht="18" customHeight="1">
      <c r="A20" s="234"/>
      <c r="B20" s="232"/>
      <c r="C20" s="232"/>
      <c r="D20" s="232"/>
      <c r="E20" s="232"/>
      <c r="F20" s="232"/>
      <c r="G20" s="232"/>
      <c r="H20" s="232"/>
    </row>
    <row r="21" spans="1:8" ht="18" customHeight="1">
      <c r="A21" s="235"/>
      <c r="B21" s="232"/>
      <c r="C21" s="232"/>
      <c r="D21" s="232"/>
    </row>
    <row r="22" spans="1:8" ht="18" customHeight="1">
      <c r="A22" s="235"/>
      <c r="B22" s="232"/>
      <c r="C22" s="232"/>
      <c r="D22" s="232"/>
    </row>
    <row r="23" spans="1:8" ht="18" customHeight="1">
      <c r="A23" s="235"/>
      <c r="B23" s="232"/>
      <c r="C23" s="232"/>
      <c r="D23" s="232"/>
    </row>
    <row r="24" spans="1:8" ht="18" customHeight="1">
      <c r="A24" s="235"/>
      <c r="B24" s="232"/>
      <c r="C24" s="232"/>
      <c r="D24" s="232"/>
    </row>
    <row r="25" spans="1:8" ht="18" customHeight="1">
      <c r="A25" s="235"/>
      <c r="B25" s="232"/>
      <c r="C25" s="232"/>
      <c r="D25" s="232"/>
    </row>
  </sheetData>
  <mergeCells count="17">
    <mergeCell ref="A1:H1"/>
    <mergeCell ref="A8:H8"/>
    <mergeCell ref="A24:D24"/>
    <mergeCell ref="A2:H2"/>
    <mergeCell ref="A22:D22"/>
    <mergeCell ref="A23:D23"/>
    <mergeCell ref="A12:H13"/>
    <mergeCell ref="A15:D15"/>
    <mergeCell ref="A5:H5"/>
    <mergeCell ref="A21:D21"/>
    <mergeCell ref="A7:H7"/>
    <mergeCell ref="A9:H10"/>
    <mergeCell ref="A11:H11"/>
    <mergeCell ref="A4:H4"/>
    <mergeCell ref="A6:E6"/>
    <mergeCell ref="A25:D25"/>
    <mergeCell ref="A20:H2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36"/>
  <sheetViews>
    <sheetView showGridLines="0" workbookViewId="0">
      <selection activeCell="N16" sqref="N16"/>
    </sheetView>
  </sheetViews>
  <sheetFormatPr defaultColWidth="8.85546875" defaultRowHeight="15"/>
  <cols>
    <col min="1" max="1" width="26" customWidth="1"/>
    <col min="2" max="3" width="4" customWidth="1"/>
    <col min="4" max="4" width="8" customWidth="1"/>
    <col min="5" max="5" width="6.85546875" customWidth="1"/>
    <col min="6" max="6" width="26" customWidth="1"/>
    <col min="7" max="8" width="4" customWidth="1"/>
    <col min="9" max="9" width="9.85546875" customWidth="1"/>
    <col min="10" max="10" width="8.42578125" customWidth="1"/>
  </cols>
  <sheetData>
    <row r="1" spans="1:13" ht="21.95" customHeight="1">
      <c r="A1" s="177" t="s">
        <v>17</v>
      </c>
      <c r="B1" s="236"/>
      <c r="C1" s="236"/>
      <c r="D1" s="236"/>
      <c r="E1" s="236"/>
      <c r="F1" s="236"/>
      <c r="G1" s="236"/>
      <c r="H1" s="236"/>
      <c r="I1" s="236"/>
      <c r="J1" s="236"/>
      <c r="K1" s="5"/>
      <c r="L1" s="5"/>
      <c r="M1" s="5"/>
    </row>
    <row r="2" spans="1:13" ht="18.95" customHeight="1">
      <c r="A2" s="171" t="s">
        <v>18</v>
      </c>
      <c r="B2" s="232"/>
      <c r="C2" s="232"/>
      <c r="D2" s="232"/>
      <c r="E2" s="232"/>
      <c r="F2" s="232"/>
      <c r="G2" s="232"/>
      <c r="H2" s="232"/>
      <c r="I2" s="232"/>
      <c r="J2" s="232"/>
    </row>
    <row r="3" spans="1:13" ht="28.5" customHeight="1">
      <c r="A3" s="171" t="s">
        <v>19</v>
      </c>
      <c r="B3" s="232"/>
      <c r="C3" s="232"/>
      <c r="D3" s="232"/>
      <c r="E3" s="232"/>
      <c r="F3" s="232"/>
      <c r="G3" s="232"/>
      <c r="H3" s="232"/>
      <c r="I3" s="232"/>
      <c r="J3" s="232"/>
    </row>
    <row r="4" spans="1:13" ht="28.5" customHeight="1">
      <c r="A4" s="38"/>
    </row>
    <row r="5" spans="1:13" ht="18" customHeight="1">
      <c r="A5" s="162" t="s">
        <v>20</v>
      </c>
      <c r="B5" s="232"/>
      <c r="C5" s="232"/>
      <c r="D5" s="232"/>
      <c r="F5" s="162" t="s">
        <v>21</v>
      </c>
      <c r="G5" s="232"/>
      <c r="H5" s="232"/>
      <c r="I5" s="232"/>
    </row>
    <row r="6" spans="1:13" ht="21.95" customHeight="1">
      <c r="A6" s="168"/>
      <c r="B6" s="169"/>
      <c r="C6" s="169"/>
      <c r="D6" s="170"/>
      <c r="F6" s="172"/>
      <c r="G6" s="173"/>
      <c r="H6" s="173"/>
      <c r="I6" s="174"/>
    </row>
    <row r="7" spans="1:13" ht="18" customHeight="1">
      <c r="A7" s="163" t="s">
        <v>22</v>
      </c>
      <c r="B7" s="164"/>
      <c r="C7" s="164"/>
      <c r="D7" s="164"/>
      <c r="F7" s="163" t="s">
        <v>23</v>
      </c>
      <c r="G7" s="164"/>
      <c r="H7" s="164"/>
      <c r="I7" s="164"/>
    </row>
    <row r="8" spans="1:13" ht="21.95" customHeight="1">
      <c r="A8" s="165"/>
      <c r="B8" s="166"/>
      <c r="C8" s="166"/>
      <c r="D8" s="167"/>
      <c r="F8" s="165"/>
      <c r="G8" s="166"/>
      <c r="H8" s="166"/>
      <c r="I8" s="167"/>
    </row>
    <row r="9" spans="1:13" ht="18" customHeight="1">
      <c r="A9" s="163" t="s">
        <v>24</v>
      </c>
      <c r="B9" s="164"/>
      <c r="C9" s="164"/>
      <c r="D9" s="164"/>
      <c r="F9" s="163" t="s">
        <v>25</v>
      </c>
      <c r="G9" s="163"/>
      <c r="H9" s="163"/>
      <c r="I9" s="163"/>
    </row>
    <row r="10" spans="1:13" ht="21.95" customHeight="1">
      <c r="A10" s="165"/>
      <c r="B10" s="186"/>
      <c r="C10" s="186"/>
      <c r="D10" s="187"/>
      <c r="F10" s="188"/>
      <c r="G10" s="189"/>
      <c r="H10" s="189"/>
      <c r="I10" s="190"/>
    </row>
    <row r="11" spans="1:13" ht="18" customHeight="1">
      <c r="A11" s="163" t="s">
        <v>26</v>
      </c>
      <c r="B11" s="164"/>
      <c r="C11" s="164"/>
      <c r="D11" s="164"/>
      <c r="F11" s="163" t="s">
        <v>27</v>
      </c>
      <c r="G11" s="163"/>
      <c r="H11" s="163"/>
      <c r="I11" s="163"/>
    </row>
    <row r="12" spans="1:13" ht="21.95" customHeight="1">
      <c r="A12" s="183"/>
      <c r="B12" s="184"/>
      <c r="C12" s="184"/>
      <c r="D12" s="185"/>
      <c r="F12" s="172"/>
      <c r="G12" s="173"/>
      <c r="H12" s="173"/>
      <c r="I12" s="174"/>
    </row>
    <row r="13" spans="1:13" ht="21.95" customHeight="1">
      <c r="A13" s="41"/>
      <c r="B13" s="41"/>
      <c r="C13" s="41"/>
      <c r="D13" s="41"/>
      <c r="E13" s="29"/>
      <c r="F13" s="42"/>
      <c r="G13" s="42"/>
      <c r="H13" s="42"/>
      <c r="I13" s="42"/>
    </row>
    <row r="14" spans="1:13" ht="18" customHeight="1">
      <c r="A14" s="163" t="s">
        <v>28</v>
      </c>
      <c r="B14" s="163"/>
      <c r="C14" s="163"/>
      <c r="D14" s="163"/>
      <c r="F14" s="163" t="s">
        <v>29</v>
      </c>
      <c r="G14" s="164"/>
      <c r="H14" s="164"/>
      <c r="I14" s="164"/>
    </row>
    <row r="15" spans="1:13" ht="21.95" customHeight="1">
      <c r="A15" s="165"/>
      <c r="B15" s="166"/>
      <c r="C15" s="166"/>
      <c r="D15" s="167"/>
      <c r="F15" s="165"/>
      <c r="G15" s="166"/>
      <c r="H15" s="166"/>
      <c r="I15" s="167"/>
    </row>
    <row r="16" spans="1:13" s="29" customFormat="1" ht="21.95" customHeight="1">
      <c r="A16" s="42"/>
      <c r="B16" s="43"/>
      <c r="C16" s="43"/>
      <c r="D16" s="43"/>
      <c r="F16" s="42"/>
      <c r="G16" s="43"/>
      <c r="H16" s="43"/>
      <c r="I16" s="43"/>
    </row>
    <row r="17" spans="1:9" ht="18" customHeight="1">
      <c r="A17" s="163" t="s">
        <v>30</v>
      </c>
      <c r="B17" s="164"/>
      <c r="C17" s="164"/>
      <c r="D17" s="164"/>
      <c r="F17" s="163" t="s">
        <v>31</v>
      </c>
      <c r="G17" s="164"/>
      <c r="H17" s="164"/>
      <c r="I17" s="164"/>
    </row>
    <row r="18" spans="1:9" ht="21.95" customHeight="1">
      <c r="A18" s="165"/>
      <c r="B18" s="166"/>
      <c r="C18" s="166"/>
      <c r="D18" s="167"/>
      <c r="F18" s="165"/>
      <c r="G18" s="166"/>
      <c r="H18" s="166"/>
      <c r="I18" s="167"/>
    </row>
    <row r="19" spans="1:9" s="29" customFormat="1" ht="21.95" customHeight="1">
      <c r="A19" s="42"/>
      <c r="B19" s="43"/>
      <c r="C19" s="43"/>
      <c r="D19" s="43"/>
      <c r="F19" s="42"/>
      <c r="G19" s="43"/>
      <c r="H19" s="43"/>
      <c r="I19" s="43"/>
    </row>
    <row r="20" spans="1:9" ht="18" customHeight="1">
      <c r="A20" s="163" t="s">
        <v>32</v>
      </c>
      <c r="B20" s="164"/>
      <c r="C20" s="164"/>
      <c r="D20" s="164"/>
      <c r="F20" s="163" t="s">
        <v>33</v>
      </c>
      <c r="G20" s="164"/>
      <c r="H20" s="164"/>
      <c r="I20" s="164"/>
    </row>
    <row r="21" spans="1:9" ht="21.95" customHeight="1">
      <c r="A21" s="165"/>
      <c r="B21" s="186"/>
      <c r="C21" s="186"/>
      <c r="D21" s="187"/>
      <c r="F21" s="172"/>
      <c r="G21" s="173"/>
      <c r="H21" s="173"/>
      <c r="I21" s="174"/>
    </row>
    <row r="22" spans="1:9" ht="18" customHeight="1">
      <c r="A22" s="163" t="s">
        <v>34</v>
      </c>
      <c r="B22" s="164"/>
      <c r="C22" s="164"/>
      <c r="D22" s="164"/>
      <c r="F22" s="163" t="s">
        <v>35</v>
      </c>
      <c r="G22" s="164"/>
      <c r="H22" s="164"/>
      <c r="I22" s="164"/>
    </row>
    <row r="23" spans="1:9" ht="21.95" customHeight="1">
      <c r="A23" s="172"/>
      <c r="B23" s="173"/>
      <c r="C23" s="173"/>
      <c r="D23" s="174"/>
      <c r="F23" s="172"/>
      <c r="G23" s="173"/>
      <c r="H23" s="173"/>
      <c r="I23" s="174"/>
    </row>
    <row r="24" spans="1:9" s="29" customFormat="1" ht="21.95" customHeight="1">
      <c r="A24" s="42"/>
      <c r="B24" s="42"/>
      <c r="C24" s="42"/>
      <c r="D24" s="42"/>
      <c r="F24" s="42"/>
      <c r="G24" s="42"/>
      <c r="H24" s="42"/>
      <c r="I24" s="42"/>
    </row>
    <row r="25" spans="1:9" ht="18" customHeight="1">
      <c r="A25" s="163" t="s">
        <v>36</v>
      </c>
      <c r="B25" s="164"/>
      <c r="C25" s="164"/>
      <c r="D25" s="164"/>
      <c r="F25" s="163" t="s">
        <v>37</v>
      </c>
      <c r="G25" s="164"/>
      <c r="H25" s="164"/>
      <c r="I25" s="164"/>
    </row>
    <row r="26" spans="1:9" ht="21.95" customHeight="1">
      <c r="A26" s="180"/>
      <c r="B26" s="181"/>
      <c r="C26" s="181"/>
      <c r="D26" s="182"/>
      <c r="F26" s="168"/>
      <c r="G26" s="169"/>
      <c r="H26" s="169"/>
      <c r="I26" s="170"/>
    </row>
    <row r="27" spans="1:9" ht="18" customHeight="1">
      <c r="A27" s="163" t="s">
        <v>38</v>
      </c>
      <c r="B27" s="164"/>
      <c r="C27" s="164"/>
      <c r="D27" s="164"/>
      <c r="F27" s="163"/>
      <c r="G27" s="164"/>
      <c r="H27" s="164"/>
      <c r="I27" s="164"/>
    </row>
    <row r="28" spans="1:9" ht="21.95" customHeight="1">
      <c r="A28" s="175"/>
      <c r="B28" s="166"/>
      <c r="C28" s="166"/>
      <c r="D28" s="167"/>
      <c r="F28" s="178"/>
      <c r="G28" s="179"/>
      <c r="H28" s="179"/>
      <c r="I28" s="179"/>
    </row>
    <row r="29" spans="1:9" ht="18" customHeight="1">
      <c r="A29" s="162"/>
      <c r="B29" s="232"/>
      <c r="C29" s="232"/>
      <c r="D29" s="232"/>
      <c r="F29" s="162"/>
      <c r="G29" s="232"/>
      <c r="H29" s="232"/>
      <c r="I29" s="232"/>
    </row>
    <row r="30" spans="1:9" ht="21.95" customHeight="1">
      <c r="A30" s="176"/>
      <c r="B30" s="232"/>
      <c r="C30" s="232"/>
      <c r="D30" s="232"/>
      <c r="F30" s="176"/>
      <c r="G30" s="232"/>
      <c r="H30" s="232"/>
      <c r="I30" s="232"/>
    </row>
    <row r="31" spans="1:9" ht="18" customHeight="1">
      <c r="A31" s="162"/>
      <c r="B31" s="232"/>
      <c r="C31" s="232"/>
      <c r="D31" s="232"/>
    </row>
    <row r="32" spans="1:9" ht="21.95" customHeight="1">
      <c r="A32" s="176"/>
      <c r="B32" s="232"/>
      <c r="C32" s="232"/>
      <c r="D32" s="232"/>
    </row>
    <row r="35" spans="11:14">
      <c r="K35" s="162"/>
      <c r="L35" s="232"/>
      <c r="M35" s="232"/>
      <c r="N35" s="232"/>
    </row>
    <row r="36" spans="11:14">
      <c r="K36" s="176"/>
      <c r="L36" s="232"/>
      <c r="M36" s="232"/>
      <c r="N36" s="232"/>
    </row>
  </sheetData>
  <mergeCells count="51">
    <mergeCell ref="F28:I28"/>
    <mergeCell ref="A20:D20"/>
    <mergeCell ref="A18:D18"/>
    <mergeCell ref="A9:D9"/>
    <mergeCell ref="A26:D26"/>
    <mergeCell ref="A12:D12"/>
    <mergeCell ref="F14:I14"/>
    <mergeCell ref="A22:D22"/>
    <mergeCell ref="A10:D10"/>
    <mergeCell ref="F10:I10"/>
    <mergeCell ref="A15:D15"/>
    <mergeCell ref="A21:D21"/>
    <mergeCell ref="F12:I12"/>
    <mergeCell ref="K36:N36"/>
    <mergeCell ref="A14:D14"/>
    <mergeCell ref="A1:J1"/>
    <mergeCell ref="A7:D7"/>
    <mergeCell ref="F8:I8"/>
    <mergeCell ref="A11:D11"/>
    <mergeCell ref="A30:D30"/>
    <mergeCell ref="F30:I30"/>
    <mergeCell ref="A2:J2"/>
    <mergeCell ref="F21:I21"/>
    <mergeCell ref="F11:I11"/>
    <mergeCell ref="F20:I20"/>
    <mergeCell ref="F15:I15"/>
    <mergeCell ref="F18:I18"/>
    <mergeCell ref="A17:D17"/>
    <mergeCell ref="F6:I6"/>
    <mergeCell ref="A3:J3"/>
    <mergeCell ref="K35:N35"/>
    <mergeCell ref="F23:I23"/>
    <mergeCell ref="A31:D31"/>
    <mergeCell ref="A25:D25"/>
    <mergeCell ref="A28:D28"/>
    <mergeCell ref="A27:D27"/>
    <mergeCell ref="A32:D32"/>
    <mergeCell ref="A23:D23"/>
    <mergeCell ref="F25:I25"/>
    <mergeCell ref="F27:I27"/>
    <mergeCell ref="A29:D29"/>
    <mergeCell ref="F29:I29"/>
    <mergeCell ref="F7:I7"/>
    <mergeCell ref="F17:I17"/>
    <mergeCell ref="F26:I26"/>
    <mergeCell ref="A5:D5"/>
    <mergeCell ref="F5:I5"/>
    <mergeCell ref="F9:I9"/>
    <mergeCell ref="F22:I22"/>
    <mergeCell ref="A8:D8"/>
    <mergeCell ref="A6:D6"/>
  </mergeCell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2A87CA75-0351-47AB-BC92-3FFF6C10232E}">
          <x14:formula1>
            <xm:f>Lists!$L$2:$L$6</xm:f>
          </x14:formula1>
          <xm:sqref>A10:D10</xm:sqref>
        </x14:dataValidation>
        <x14:dataValidation type="list" allowBlank="1" showInputMessage="1" showErrorMessage="1" xr:uid="{C9381882-2945-4F32-A254-F2648E9EC3EA}">
          <x14:formula1>
            <xm:f>Lists!$N$3:$N$11</xm:f>
          </x14:formula1>
          <xm:sqref>A28:D28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37"/>
  <sheetViews>
    <sheetView showGridLines="0" topLeftCell="A10" workbookViewId="0">
      <selection activeCell="A12" sqref="A12"/>
    </sheetView>
  </sheetViews>
  <sheetFormatPr defaultColWidth="8.85546875" defaultRowHeight="26.25" customHeight="1"/>
  <cols>
    <col min="1" max="1" width="87.85546875" customWidth="1"/>
    <col min="2" max="2" width="9" customWidth="1"/>
    <col min="3" max="3" width="67.42578125" customWidth="1"/>
    <col min="4" max="4" width="33.42578125" customWidth="1"/>
    <col min="5" max="5" width="32.42578125" customWidth="1"/>
    <col min="6" max="6" width="43.42578125" customWidth="1"/>
    <col min="7" max="8" width="14" customWidth="1"/>
  </cols>
  <sheetData>
    <row r="1" spans="1:7" ht="26.25" customHeight="1">
      <c r="A1" s="33" t="s">
        <v>39</v>
      </c>
      <c r="B1" s="34"/>
      <c r="C1" s="34"/>
    </row>
    <row r="2" spans="1:7" ht="45" customHeight="1">
      <c r="A2" s="171" t="s">
        <v>40</v>
      </c>
      <c r="B2" s="232"/>
      <c r="C2" s="232"/>
    </row>
    <row r="3" spans="1:7" ht="20.45" customHeight="1">
      <c r="A3" s="38"/>
    </row>
    <row r="4" spans="1:7" ht="26.25" customHeight="1">
      <c r="A4" s="35" t="s">
        <v>41</v>
      </c>
      <c r="B4" s="36"/>
      <c r="C4" s="36"/>
    </row>
    <row r="5" spans="1:7" ht="26.25" customHeight="1">
      <c r="A5" s="44" t="s">
        <v>42</v>
      </c>
      <c r="B5" s="193" t="s">
        <v>43</v>
      </c>
      <c r="C5" s="237"/>
      <c r="E5" s="46"/>
      <c r="F5" s="46"/>
    </row>
    <row r="6" spans="1:7" ht="59.25" customHeight="1">
      <c r="A6" s="45" t="s">
        <v>44</v>
      </c>
      <c r="B6" s="191"/>
      <c r="C6" s="237"/>
      <c r="E6" s="37"/>
      <c r="G6" s="37"/>
    </row>
    <row r="7" spans="1:7" ht="59.25" customHeight="1">
      <c r="A7" s="28" t="s">
        <v>45</v>
      </c>
      <c r="B7" s="191"/>
      <c r="C7" s="237"/>
      <c r="E7" s="37"/>
      <c r="G7" s="37"/>
    </row>
    <row r="8" spans="1:7" ht="59.25" customHeight="1">
      <c r="A8" s="28" t="s">
        <v>46</v>
      </c>
      <c r="B8" s="191"/>
      <c r="C8" s="237"/>
      <c r="E8" s="37"/>
      <c r="G8" s="37"/>
    </row>
    <row r="9" spans="1:7" ht="59.25" customHeight="1">
      <c r="A9" s="28" t="s">
        <v>47</v>
      </c>
      <c r="B9" s="191"/>
      <c r="C9" s="237"/>
      <c r="E9" s="37"/>
      <c r="G9" s="37"/>
    </row>
    <row r="10" spans="1:7" ht="59.25" customHeight="1">
      <c r="A10" s="28" t="s">
        <v>48</v>
      </c>
      <c r="B10" s="191"/>
      <c r="C10" s="237"/>
      <c r="E10" s="37"/>
      <c r="G10" s="37"/>
    </row>
    <row r="11" spans="1:7" ht="59.25" customHeight="1">
      <c r="A11" s="28" t="s">
        <v>49</v>
      </c>
      <c r="B11" s="191"/>
      <c r="C11" s="237"/>
      <c r="E11" s="37"/>
      <c r="G11" s="37"/>
    </row>
    <row r="12" spans="1:7" ht="59.25" customHeight="1">
      <c r="A12" s="28" t="s">
        <v>50</v>
      </c>
      <c r="B12" s="191"/>
      <c r="C12" s="237"/>
      <c r="E12" s="37"/>
      <c r="G12" s="37"/>
    </row>
    <row r="14" spans="1:7" ht="26.25" customHeight="1">
      <c r="A14" s="192" t="s">
        <v>51</v>
      </c>
      <c r="B14" s="238"/>
      <c r="C14" s="239"/>
    </row>
    <row r="15" spans="1:7" ht="26.25" customHeight="1">
      <c r="A15" s="68" t="s">
        <v>52</v>
      </c>
      <c r="B15" s="50" t="s">
        <v>53</v>
      </c>
      <c r="C15" s="51" t="s">
        <v>54</v>
      </c>
      <c r="F15" s="46"/>
      <c r="G15" s="46"/>
    </row>
    <row r="16" spans="1:7" ht="26.25" customHeight="1">
      <c r="A16" s="69" t="s">
        <v>55</v>
      </c>
      <c r="B16" s="50"/>
      <c r="C16" s="51"/>
      <c r="F16" s="46"/>
      <c r="G16" s="46"/>
    </row>
    <row r="17" spans="1:7" ht="33.950000000000003" customHeight="1">
      <c r="A17" s="52" t="s">
        <v>56</v>
      </c>
      <c r="B17" s="49" t="b">
        <v>0</v>
      </c>
      <c r="C17" s="48"/>
      <c r="F17" s="47"/>
      <c r="G17" s="37"/>
    </row>
    <row r="18" spans="1:7" ht="51.95" customHeight="1">
      <c r="A18" s="52" t="s">
        <v>57</v>
      </c>
      <c r="B18" s="49" t="b">
        <v>0</v>
      </c>
      <c r="C18" s="48"/>
      <c r="F18" s="47"/>
      <c r="G18" s="37"/>
    </row>
    <row r="19" spans="1:7" ht="33.950000000000003" customHeight="1">
      <c r="A19" s="52" t="s">
        <v>58</v>
      </c>
      <c r="B19" s="49" t="b">
        <v>0</v>
      </c>
      <c r="C19" s="48"/>
      <c r="F19" s="47"/>
      <c r="G19" s="37"/>
    </row>
    <row r="20" spans="1:7" ht="33.950000000000003" customHeight="1">
      <c r="A20" s="70" t="s">
        <v>59</v>
      </c>
      <c r="B20" s="48"/>
      <c r="C20" s="48"/>
      <c r="F20" s="47"/>
      <c r="G20" s="37"/>
    </row>
    <row r="21" spans="1:7" ht="33.950000000000003" customHeight="1">
      <c r="A21" s="52" t="s">
        <v>60</v>
      </c>
      <c r="B21" s="49" t="b">
        <v>0</v>
      </c>
      <c r="C21" s="48"/>
      <c r="F21" s="47"/>
      <c r="G21" s="37"/>
    </row>
    <row r="22" spans="1:7" ht="33.950000000000003" customHeight="1">
      <c r="A22" s="52" t="s">
        <v>61</v>
      </c>
      <c r="B22" s="49" t="b">
        <v>0</v>
      </c>
      <c r="C22" s="48"/>
      <c r="F22" s="47"/>
      <c r="G22" s="37"/>
    </row>
    <row r="23" spans="1:7" ht="45.75" customHeight="1">
      <c r="A23" s="52" t="s">
        <v>62</v>
      </c>
      <c r="B23" s="49" t="b">
        <v>0</v>
      </c>
      <c r="C23" s="48"/>
      <c r="F23" s="47"/>
      <c r="G23" s="37"/>
    </row>
    <row r="24" spans="1:7" ht="33.950000000000003" customHeight="1">
      <c r="A24" s="52" t="s">
        <v>63</v>
      </c>
      <c r="B24" s="49" t="b">
        <v>0</v>
      </c>
      <c r="C24" s="48"/>
      <c r="F24" s="47"/>
      <c r="G24" s="37"/>
    </row>
    <row r="25" spans="1:7" ht="33.950000000000003" customHeight="1">
      <c r="A25" s="52" t="s">
        <v>64</v>
      </c>
      <c r="B25" s="49" t="b">
        <v>0</v>
      </c>
      <c r="C25" s="48"/>
      <c r="F25" s="47"/>
      <c r="G25" s="37"/>
    </row>
    <row r="26" spans="1:7" ht="33.950000000000003" customHeight="1">
      <c r="A26" s="52" t="s">
        <v>65</v>
      </c>
      <c r="B26" s="49" t="b">
        <v>0</v>
      </c>
      <c r="C26" s="48"/>
      <c r="F26" s="47"/>
      <c r="G26" s="37"/>
    </row>
    <row r="27" spans="1:7" ht="33.950000000000003" customHeight="1">
      <c r="A27" s="71" t="s">
        <v>66</v>
      </c>
      <c r="B27" s="48"/>
      <c r="C27" s="48"/>
      <c r="F27" s="47"/>
      <c r="G27" s="37"/>
    </row>
    <row r="28" spans="1:7" ht="33.950000000000003" customHeight="1">
      <c r="A28" s="52" t="s">
        <v>67</v>
      </c>
      <c r="B28" s="49" t="b">
        <v>0</v>
      </c>
      <c r="C28" s="48"/>
      <c r="F28" s="47"/>
      <c r="G28" s="37"/>
    </row>
    <row r="29" spans="1:7" ht="33.950000000000003" customHeight="1">
      <c r="A29" s="52" t="s">
        <v>68</v>
      </c>
      <c r="B29" s="49" t="b">
        <v>0</v>
      </c>
      <c r="C29" s="48"/>
      <c r="F29" s="47"/>
      <c r="G29" s="37"/>
    </row>
    <row r="30" spans="1:7" ht="33.950000000000003" customHeight="1">
      <c r="A30" s="52" t="s">
        <v>69</v>
      </c>
      <c r="B30" s="49" t="b">
        <v>0</v>
      </c>
      <c r="C30" s="48"/>
      <c r="F30" s="47"/>
      <c r="G30" s="37"/>
    </row>
    <row r="31" spans="1:7" ht="33.950000000000003" customHeight="1">
      <c r="A31" s="72" t="s">
        <v>70</v>
      </c>
      <c r="B31" s="48"/>
      <c r="C31" s="48"/>
      <c r="F31" s="47"/>
      <c r="G31" s="37"/>
    </row>
    <row r="32" spans="1:7" ht="33.950000000000003" customHeight="1">
      <c r="A32" s="52" t="s">
        <v>71</v>
      </c>
      <c r="B32" s="49" t="b">
        <v>0</v>
      </c>
      <c r="C32" s="48"/>
      <c r="F32" s="47"/>
      <c r="G32" s="37"/>
    </row>
    <row r="33" spans="1:7" ht="33.950000000000003" customHeight="1">
      <c r="A33" s="52" t="s">
        <v>72</v>
      </c>
      <c r="B33" s="49" t="b">
        <v>0</v>
      </c>
      <c r="C33" s="48"/>
      <c r="F33" s="47"/>
      <c r="G33" s="37"/>
    </row>
    <row r="34" spans="1:7" ht="33.950000000000003" customHeight="1">
      <c r="A34" s="52" t="s">
        <v>73</v>
      </c>
      <c r="B34" s="49" t="b">
        <v>0</v>
      </c>
      <c r="C34" s="48"/>
      <c r="F34" s="47"/>
      <c r="G34" s="37"/>
    </row>
    <row r="35" spans="1:7" ht="33.950000000000003" customHeight="1">
      <c r="A35" s="52" t="s">
        <v>74</v>
      </c>
      <c r="B35" s="49" t="b">
        <v>0</v>
      </c>
      <c r="C35" s="48"/>
      <c r="F35" s="47"/>
      <c r="G35" s="37"/>
    </row>
    <row r="36" spans="1:7" ht="33.950000000000003" customHeight="1">
      <c r="A36" s="73" t="s">
        <v>75</v>
      </c>
      <c r="B36" s="48"/>
      <c r="C36" s="48"/>
      <c r="F36" s="47"/>
      <c r="G36" s="37"/>
    </row>
    <row r="37" spans="1:7" ht="84.95" customHeight="1">
      <c r="A37" s="52" t="s">
        <v>76</v>
      </c>
      <c r="B37" s="49" t="b">
        <v>0</v>
      </c>
      <c r="C37" s="48"/>
      <c r="F37" s="47"/>
      <c r="G37" s="37"/>
    </row>
  </sheetData>
  <mergeCells count="10">
    <mergeCell ref="A2:C2"/>
    <mergeCell ref="B12:C12"/>
    <mergeCell ref="A14:C14"/>
    <mergeCell ref="B5:C5"/>
    <mergeCell ref="B7:C7"/>
    <mergeCell ref="B9:C9"/>
    <mergeCell ref="B10:C10"/>
    <mergeCell ref="B11:C11"/>
    <mergeCell ref="B6:C6"/>
    <mergeCell ref="B8:C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44"/>
  <sheetViews>
    <sheetView showGridLines="0" workbookViewId="0">
      <pane ySplit="4" topLeftCell="A5" activePane="bottomLeft" state="frozen"/>
      <selection pane="bottomLeft" activeCell="B18" sqref="B18"/>
    </sheetView>
  </sheetViews>
  <sheetFormatPr defaultColWidth="8.85546875" defaultRowHeight="15"/>
  <cols>
    <col min="1" max="1" width="24" customWidth="1"/>
    <col min="2" max="2" width="21.140625" customWidth="1"/>
    <col min="3" max="4" width="22" customWidth="1"/>
    <col min="5" max="5" width="18" style="55" customWidth="1"/>
    <col min="6" max="6" width="22" customWidth="1"/>
    <col min="7" max="7" width="29.7109375" customWidth="1"/>
    <col min="9" max="10" width="16.42578125" customWidth="1"/>
    <col min="11" max="12" width="11.42578125" customWidth="1"/>
    <col min="13" max="13" width="13.42578125" customWidth="1"/>
  </cols>
  <sheetData>
    <row r="1" spans="1:15" ht="21.95" customHeight="1">
      <c r="A1" s="194" t="s">
        <v>77</v>
      </c>
      <c r="B1" s="232"/>
      <c r="C1" s="232"/>
      <c r="D1" s="232"/>
      <c r="E1" s="232"/>
      <c r="F1" s="232"/>
      <c r="G1" s="232"/>
    </row>
    <row r="2" spans="1:15" ht="33.950000000000003" customHeight="1">
      <c r="A2" s="171" t="s">
        <v>78</v>
      </c>
      <c r="B2" s="232"/>
      <c r="C2" s="232"/>
      <c r="D2" s="232"/>
      <c r="E2" s="232"/>
      <c r="F2" s="232"/>
      <c r="G2" s="232"/>
    </row>
    <row r="3" spans="1:15">
      <c r="E3" s="58" t="s">
        <v>79</v>
      </c>
    </row>
    <row r="4" spans="1:15" ht="60.75" customHeight="1">
      <c r="A4" s="77" t="s">
        <v>80</v>
      </c>
      <c r="B4" s="77" t="s">
        <v>81</v>
      </c>
      <c r="C4" s="77" t="s">
        <v>82</v>
      </c>
      <c r="D4" s="77" t="s">
        <v>83</v>
      </c>
      <c r="E4" s="78" t="s">
        <v>84</v>
      </c>
      <c r="F4" s="77" t="s">
        <v>85</v>
      </c>
      <c r="G4" s="77" t="s">
        <v>86</v>
      </c>
      <c r="I4" s="7" t="s">
        <v>87</v>
      </c>
      <c r="J4" s="59"/>
      <c r="K4" s="59"/>
      <c r="L4" s="59"/>
      <c r="M4" s="59"/>
      <c r="N4" s="59"/>
      <c r="O4" s="59"/>
    </row>
    <row r="5" spans="1:15" ht="48" customHeight="1">
      <c r="A5" s="195" t="s">
        <v>88</v>
      </c>
      <c r="B5" s="196"/>
      <c r="C5" s="196"/>
      <c r="D5" s="196"/>
      <c r="E5" s="196"/>
      <c r="F5" s="196"/>
      <c r="G5" s="197"/>
      <c r="I5" s="198" t="s">
        <v>89</v>
      </c>
      <c r="J5" s="199"/>
      <c r="K5" s="199"/>
      <c r="L5" s="199"/>
      <c r="M5" s="199"/>
      <c r="N5" s="27"/>
      <c r="O5" s="27"/>
    </row>
    <row r="6" spans="1:15" ht="24" hidden="1" customHeight="1">
      <c r="A6" s="135" t="s">
        <v>90</v>
      </c>
      <c r="B6" s="57" t="s">
        <v>91</v>
      </c>
      <c r="C6" s="56" t="s">
        <v>92</v>
      </c>
      <c r="D6" s="56" t="s">
        <v>93</v>
      </c>
      <c r="E6" s="108" t="s">
        <v>94</v>
      </c>
      <c r="F6" s="56" t="s">
        <v>95</v>
      </c>
      <c r="G6" s="137" t="s">
        <v>96</v>
      </c>
      <c r="N6" s="59"/>
      <c r="O6" s="59"/>
    </row>
    <row r="7" spans="1:15" ht="16.5" customHeight="1">
      <c r="A7" s="135"/>
      <c r="B7" s="57"/>
      <c r="C7" s="56"/>
      <c r="D7" s="56"/>
      <c r="E7" s="108"/>
      <c r="F7" s="56"/>
      <c r="G7" s="137"/>
      <c r="I7" s="15" t="s">
        <v>97</v>
      </c>
      <c r="J7" s="15" t="s">
        <v>98</v>
      </c>
      <c r="K7" s="16" t="s">
        <v>99</v>
      </c>
      <c r="L7" s="17" t="s">
        <v>100</v>
      </c>
      <c r="M7" s="18" t="s">
        <v>101</v>
      </c>
      <c r="N7" s="59"/>
      <c r="O7" s="59"/>
    </row>
    <row r="8" spans="1:15" ht="18.75" customHeight="1">
      <c r="A8" s="136"/>
      <c r="B8" s="3"/>
      <c r="C8" s="2"/>
      <c r="D8" s="2"/>
      <c r="E8" s="109"/>
      <c r="F8" s="2"/>
      <c r="G8" s="138"/>
      <c r="I8" s="131" t="s">
        <v>102</v>
      </c>
      <c r="J8" s="21" t="s">
        <v>103</v>
      </c>
      <c r="K8" s="22">
        <v>1048</v>
      </c>
      <c r="L8" s="23"/>
      <c r="M8" s="74">
        <f t="shared" ref="M8:M24" si="0">L8*K8</f>
        <v>0</v>
      </c>
      <c r="N8" s="59"/>
      <c r="O8" s="59"/>
    </row>
    <row r="9" spans="1:15">
      <c r="A9" s="136"/>
      <c r="B9" s="3"/>
      <c r="C9" s="2"/>
      <c r="D9" s="2"/>
      <c r="E9" s="109"/>
      <c r="F9" s="2"/>
      <c r="G9" s="138"/>
      <c r="I9" s="132"/>
      <c r="J9" s="21" t="s">
        <v>104</v>
      </c>
      <c r="K9" s="22">
        <v>830</v>
      </c>
      <c r="L9" s="23"/>
      <c r="M9" s="74">
        <f t="shared" si="0"/>
        <v>0</v>
      </c>
      <c r="N9" s="59"/>
      <c r="O9" s="59"/>
    </row>
    <row r="10" spans="1:15">
      <c r="A10" s="136"/>
      <c r="B10" s="3"/>
      <c r="C10" s="2"/>
      <c r="D10" s="2"/>
      <c r="E10" s="109"/>
      <c r="F10" s="2"/>
      <c r="G10" s="138"/>
      <c r="I10" s="133"/>
      <c r="J10" s="21" t="s">
        <v>105</v>
      </c>
      <c r="K10" s="22">
        <v>1500</v>
      </c>
      <c r="L10" s="23"/>
      <c r="M10" s="74">
        <f t="shared" si="0"/>
        <v>0</v>
      </c>
      <c r="N10" s="59"/>
      <c r="O10" s="59"/>
    </row>
    <row r="11" spans="1:15">
      <c r="A11" s="136"/>
      <c r="B11" s="3"/>
      <c r="C11" s="2"/>
      <c r="D11" s="2"/>
      <c r="E11" s="109"/>
      <c r="F11" s="2"/>
      <c r="G11" s="138"/>
      <c r="I11" s="131" t="s">
        <v>106</v>
      </c>
      <c r="J11" s="21" t="s">
        <v>106</v>
      </c>
      <c r="K11" s="24">
        <v>156</v>
      </c>
      <c r="L11" s="23"/>
      <c r="M11" s="74">
        <f t="shared" si="0"/>
        <v>0</v>
      </c>
      <c r="N11" s="59"/>
      <c r="O11" s="59"/>
    </row>
    <row r="12" spans="1:15">
      <c r="A12" s="136"/>
      <c r="B12" s="3"/>
      <c r="C12" s="2"/>
      <c r="D12" s="2"/>
      <c r="E12" s="109"/>
      <c r="F12" s="2"/>
      <c r="G12" s="138"/>
      <c r="I12" s="132"/>
      <c r="J12" s="21" t="s">
        <v>107</v>
      </c>
      <c r="K12" s="24">
        <v>220</v>
      </c>
      <c r="L12" s="23"/>
      <c r="M12" s="74">
        <f t="shared" si="0"/>
        <v>0</v>
      </c>
      <c r="N12" s="59"/>
      <c r="O12" s="59"/>
    </row>
    <row r="13" spans="1:15">
      <c r="A13" s="136"/>
      <c r="B13" s="3"/>
      <c r="C13" s="2"/>
      <c r="D13" s="2"/>
      <c r="E13" s="109"/>
      <c r="F13" s="2"/>
      <c r="G13" s="138"/>
      <c r="I13" s="133"/>
      <c r="J13" s="21" t="s">
        <v>108</v>
      </c>
      <c r="K13" s="24">
        <v>156</v>
      </c>
      <c r="L13" s="23"/>
      <c r="M13" s="74">
        <f t="shared" si="0"/>
        <v>0</v>
      </c>
      <c r="N13" s="59"/>
      <c r="O13" s="59"/>
    </row>
    <row r="14" spans="1:15">
      <c r="A14" s="136"/>
      <c r="B14" s="3"/>
      <c r="C14" s="2"/>
      <c r="D14" s="2"/>
      <c r="E14" s="109"/>
      <c r="F14" s="2"/>
      <c r="G14" s="138"/>
      <c r="I14" s="20" t="s">
        <v>109</v>
      </c>
      <c r="J14" s="21" t="s">
        <v>109</v>
      </c>
      <c r="K14" s="24">
        <v>227</v>
      </c>
      <c r="L14" s="23"/>
      <c r="M14" s="74">
        <f t="shared" si="0"/>
        <v>0</v>
      </c>
      <c r="N14" s="59"/>
      <c r="O14" s="59"/>
    </row>
    <row r="15" spans="1:15">
      <c r="A15" s="136"/>
      <c r="B15" s="3"/>
      <c r="C15" s="2"/>
      <c r="D15" s="2"/>
      <c r="E15" s="109"/>
      <c r="F15" s="2"/>
      <c r="G15" s="138"/>
      <c r="I15" s="20" t="s">
        <v>110</v>
      </c>
      <c r="J15" s="21" t="s">
        <v>110</v>
      </c>
      <c r="K15" s="24">
        <v>411</v>
      </c>
      <c r="L15" s="23"/>
      <c r="M15" s="74">
        <f t="shared" si="0"/>
        <v>0</v>
      </c>
      <c r="N15" s="59"/>
      <c r="O15" s="59"/>
    </row>
    <row r="16" spans="1:15">
      <c r="A16" s="136"/>
      <c r="B16" s="3"/>
      <c r="C16" s="2"/>
      <c r="D16" s="2"/>
      <c r="E16" s="109"/>
      <c r="F16" s="2"/>
      <c r="G16" s="138"/>
      <c r="I16" s="131" t="s">
        <v>111</v>
      </c>
      <c r="J16" s="21" t="s">
        <v>112</v>
      </c>
      <c r="K16" s="24">
        <v>200</v>
      </c>
      <c r="L16" s="23"/>
      <c r="M16" s="74">
        <f t="shared" si="0"/>
        <v>0</v>
      </c>
      <c r="N16" s="59"/>
      <c r="O16" s="59"/>
    </row>
    <row r="17" spans="1:15">
      <c r="A17" s="136"/>
      <c r="B17" s="3"/>
      <c r="C17" s="2"/>
      <c r="D17" s="2"/>
      <c r="E17" s="109"/>
      <c r="F17" s="2"/>
      <c r="G17" s="138"/>
      <c r="I17" s="133"/>
      <c r="J17" s="21" t="s">
        <v>113</v>
      </c>
      <c r="K17" s="24">
        <v>139</v>
      </c>
      <c r="L17" s="23"/>
      <c r="M17" s="74">
        <f t="shared" si="0"/>
        <v>0</v>
      </c>
      <c r="N17" s="59"/>
      <c r="O17" s="59"/>
    </row>
    <row r="18" spans="1:15">
      <c r="A18" s="136"/>
      <c r="B18" s="3"/>
      <c r="C18" s="2"/>
      <c r="D18" s="2"/>
      <c r="E18" s="109"/>
      <c r="F18" s="2"/>
      <c r="G18" s="138"/>
      <c r="I18" s="131" t="s">
        <v>114</v>
      </c>
      <c r="J18" s="21" t="s">
        <v>115</v>
      </c>
      <c r="K18" s="24">
        <v>200</v>
      </c>
      <c r="L18" s="23"/>
      <c r="M18" s="74">
        <f t="shared" si="0"/>
        <v>0</v>
      </c>
      <c r="N18" s="59"/>
      <c r="O18" s="59"/>
    </row>
    <row r="19" spans="1:15">
      <c r="A19" s="136"/>
      <c r="B19" s="3"/>
      <c r="C19" s="2"/>
      <c r="D19" s="2"/>
      <c r="E19" s="109"/>
      <c r="F19" s="2"/>
      <c r="G19" s="138"/>
      <c r="I19" s="133"/>
      <c r="J19" s="21" t="s">
        <v>116</v>
      </c>
      <c r="K19" s="24">
        <v>180</v>
      </c>
      <c r="L19" s="23"/>
      <c r="M19" s="74">
        <f t="shared" si="0"/>
        <v>0</v>
      </c>
      <c r="N19" s="59"/>
      <c r="O19" s="59"/>
    </row>
    <row r="20" spans="1:15" ht="14.45" customHeight="1">
      <c r="A20" s="136"/>
      <c r="B20" s="3"/>
      <c r="C20" s="2"/>
      <c r="D20" s="2"/>
      <c r="E20" s="109"/>
      <c r="F20" s="2"/>
      <c r="G20" s="138"/>
      <c r="I20" s="131" t="s">
        <v>117</v>
      </c>
      <c r="J20" s="21" t="s">
        <v>118</v>
      </c>
      <c r="K20" s="24">
        <v>72</v>
      </c>
      <c r="L20" s="23"/>
      <c r="M20" s="74">
        <f t="shared" si="0"/>
        <v>0</v>
      </c>
      <c r="N20" s="59"/>
      <c r="O20" s="59"/>
    </row>
    <row r="21" spans="1:15" ht="15.75" customHeight="1">
      <c r="A21" s="136"/>
      <c r="B21" s="3"/>
      <c r="C21" s="2"/>
      <c r="D21" s="2"/>
      <c r="E21" s="109"/>
      <c r="F21" s="2"/>
      <c r="G21" s="138"/>
      <c r="I21" s="133"/>
      <c r="J21" s="21" t="s">
        <v>119</v>
      </c>
      <c r="K21" s="24">
        <v>21</v>
      </c>
      <c r="L21" s="23"/>
      <c r="M21" s="74">
        <f t="shared" si="0"/>
        <v>0</v>
      </c>
      <c r="N21" s="59"/>
      <c r="O21" s="59"/>
    </row>
    <row r="22" spans="1:15" ht="14.45" customHeight="1">
      <c r="A22" s="136"/>
      <c r="B22" s="3"/>
      <c r="C22" s="2"/>
      <c r="D22" s="2"/>
      <c r="E22" s="109"/>
      <c r="F22" s="2"/>
      <c r="G22" s="138"/>
      <c r="I22" s="131" t="s">
        <v>120</v>
      </c>
      <c r="J22" s="21" t="s">
        <v>121</v>
      </c>
      <c r="K22" s="24">
        <v>360</v>
      </c>
      <c r="L22" s="23"/>
      <c r="M22" s="74">
        <f t="shared" si="0"/>
        <v>0</v>
      </c>
      <c r="N22" s="59"/>
      <c r="O22" s="59"/>
    </row>
    <row r="23" spans="1:15">
      <c r="A23" s="136"/>
      <c r="B23" s="3"/>
      <c r="C23" s="2"/>
      <c r="D23" s="2"/>
      <c r="E23" s="109"/>
      <c r="F23" s="2"/>
      <c r="G23" s="138"/>
      <c r="I23" s="133"/>
      <c r="J23" s="21" t="s">
        <v>122</v>
      </c>
      <c r="K23" s="24">
        <v>100</v>
      </c>
      <c r="L23" s="20"/>
      <c r="M23" s="74">
        <f t="shared" si="0"/>
        <v>0</v>
      </c>
      <c r="N23" s="59"/>
      <c r="O23" s="59"/>
    </row>
    <row r="24" spans="1:15">
      <c r="A24" s="136"/>
      <c r="B24" s="3"/>
      <c r="C24" s="2"/>
      <c r="D24" s="2"/>
      <c r="E24" s="109"/>
      <c r="F24" s="2"/>
      <c r="G24" s="138"/>
      <c r="I24" s="20" t="s">
        <v>123</v>
      </c>
      <c r="J24" s="21" t="s">
        <v>124</v>
      </c>
      <c r="K24" s="24">
        <v>350</v>
      </c>
      <c r="L24" s="20"/>
      <c r="M24" s="74">
        <f t="shared" si="0"/>
        <v>0</v>
      </c>
      <c r="N24" s="59"/>
      <c r="O24" s="59"/>
    </row>
    <row r="25" spans="1:15">
      <c r="A25" s="136"/>
      <c r="B25" s="3"/>
      <c r="C25" s="2"/>
      <c r="D25" s="2"/>
      <c r="E25" s="109"/>
      <c r="F25" s="2"/>
      <c r="G25" s="138"/>
      <c r="I25" s="8"/>
      <c r="J25" s="8"/>
      <c r="K25" s="8"/>
      <c r="L25" s="8"/>
      <c r="M25" s="8"/>
      <c r="N25" s="8"/>
      <c r="O25" s="8"/>
    </row>
    <row r="26" spans="1:15">
      <c r="A26" s="136"/>
      <c r="B26" s="3"/>
      <c r="C26" s="2"/>
      <c r="D26" s="2"/>
      <c r="E26" s="109"/>
      <c r="F26" s="2"/>
      <c r="G26" s="138"/>
      <c r="I26" s="9"/>
      <c r="J26" s="10"/>
      <c r="K26" s="11"/>
      <c r="L26" s="12"/>
      <c r="M26" s="13"/>
      <c r="N26" s="59"/>
      <c r="O26" s="59"/>
    </row>
    <row r="27" spans="1:15">
      <c r="A27" s="136"/>
      <c r="B27" s="3"/>
      <c r="C27" s="2"/>
      <c r="D27" s="2"/>
      <c r="E27" s="109"/>
      <c r="F27" s="2"/>
      <c r="G27" s="138"/>
      <c r="I27" s="9"/>
      <c r="J27" s="10"/>
      <c r="K27" s="11"/>
      <c r="L27" s="12"/>
      <c r="M27" s="13"/>
      <c r="N27" s="59"/>
      <c r="O27" s="59"/>
    </row>
    <row r="28" spans="1:15">
      <c r="A28" s="136"/>
      <c r="B28" s="3"/>
      <c r="C28" s="2"/>
      <c r="D28" s="2"/>
      <c r="E28" s="109"/>
      <c r="F28" s="2"/>
      <c r="G28" s="138"/>
      <c r="I28" s="9"/>
      <c r="J28" s="10"/>
      <c r="K28" s="11"/>
      <c r="L28" s="12"/>
      <c r="M28" s="13"/>
      <c r="N28" s="59"/>
      <c r="O28" s="59"/>
    </row>
    <row r="29" spans="1:15">
      <c r="A29" s="136"/>
      <c r="B29" s="3"/>
      <c r="C29" s="2"/>
      <c r="D29" s="2"/>
      <c r="E29" s="109"/>
      <c r="F29" s="2"/>
      <c r="G29" s="138"/>
      <c r="I29" s="9"/>
      <c r="J29" s="10"/>
      <c r="K29" s="11"/>
      <c r="L29" s="12"/>
      <c r="M29" s="13"/>
      <c r="N29" s="59"/>
      <c r="O29" s="59"/>
    </row>
    <row r="30" spans="1:15">
      <c r="A30" s="136"/>
      <c r="B30" s="3"/>
      <c r="C30" s="2"/>
      <c r="D30" s="2"/>
      <c r="E30" s="109"/>
      <c r="F30" s="2"/>
      <c r="G30" s="138"/>
      <c r="I30" s="9"/>
      <c r="J30" s="10"/>
      <c r="K30" s="11"/>
      <c r="L30" s="12"/>
      <c r="M30" s="13"/>
      <c r="N30" s="59"/>
      <c r="O30" s="59"/>
    </row>
    <row r="31" spans="1:15">
      <c r="A31" s="136"/>
      <c r="B31" s="3"/>
      <c r="C31" s="2"/>
      <c r="D31" s="2"/>
      <c r="E31" s="109"/>
      <c r="F31" s="2"/>
      <c r="G31" s="138"/>
      <c r="I31" s="9"/>
      <c r="J31" s="10"/>
      <c r="K31" s="11"/>
      <c r="L31" s="12"/>
      <c r="M31" s="13"/>
      <c r="N31" s="59"/>
      <c r="O31" s="59"/>
    </row>
    <row r="32" spans="1:15">
      <c r="A32" s="136"/>
      <c r="B32" s="3"/>
      <c r="C32" s="2"/>
      <c r="D32" s="2"/>
      <c r="E32" s="109"/>
      <c r="F32" s="2"/>
      <c r="G32" s="138"/>
      <c r="I32" s="9"/>
      <c r="J32" s="10"/>
      <c r="K32" s="11"/>
      <c r="L32" s="12"/>
      <c r="M32" s="13"/>
      <c r="N32" s="59"/>
      <c r="O32" s="59"/>
    </row>
    <row r="33" spans="1:15">
      <c r="A33" s="136"/>
      <c r="B33" s="3"/>
      <c r="C33" s="2"/>
      <c r="D33" s="2"/>
      <c r="E33" s="109"/>
      <c r="F33" s="2"/>
      <c r="G33" s="138"/>
      <c r="I33" s="9"/>
      <c r="J33" s="10"/>
      <c r="K33" s="11"/>
      <c r="L33" s="12"/>
      <c r="M33" s="13"/>
      <c r="N33" s="59"/>
      <c r="O33" s="59"/>
    </row>
    <row r="34" spans="1:15">
      <c r="A34" s="136"/>
      <c r="B34" s="3"/>
      <c r="C34" s="2"/>
      <c r="D34" s="2"/>
      <c r="E34" s="109"/>
      <c r="F34" s="2"/>
      <c r="G34" s="138"/>
      <c r="I34" s="9"/>
      <c r="J34" s="10"/>
      <c r="K34" s="11"/>
      <c r="L34" s="12"/>
      <c r="M34" s="13"/>
      <c r="N34" s="59"/>
      <c r="O34" s="59"/>
    </row>
    <row r="35" spans="1:15">
      <c r="A35" s="136"/>
      <c r="B35" s="3"/>
      <c r="C35" s="2"/>
      <c r="D35" s="2"/>
      <c r="E35" s="109"/>
      <c r="F35" s="2"/>
      <c r="G35" s="138"/>
      <c r="I35" s="9"/>
      <c r="J35" s="10"/>
      <c r="K35" s="11"/>
      <c r="L35" s="12"/>
      <c r="M35" s="13"/>
      <c r="N35" s="59"/>
      <c r="O35" s="59"/>
    </row>
    <row r="36" spans="1:15">
      <c r="A36" s="136"/>
      <c r="B36" s="3"/>
      <c r="C36" s="2"/>
      <c r="D36" s="2"/>
      <c r="E36" s="109"/>
      <c r="F36" s="2"/>
      <c r="G36" s="138"/>
      <c r="I36" s="9"/>
      <c r="J36" s="10"/>
      <c r="K36" s="11"/>
      <c r="L36" s="12"/>
      <c r="M36" s="13"/>
      <c r="N36" s="59"/>
      <c r="O36" s="59"/>
    </row>
    <row r="37" spans="1:15">
      <c r="A37" s="136"/>
      <c r="B37" s="3"/>
      <c r="C37" s="2"/>
      <c r="D37" s="2"/>
      <c r="E37" s="109"/>
      <c r="F37" s="2"/>
      <c r="G37" s="138"/>
      <c r="I37" s="9"/>
      <c r="J37" s="10"/>
      <c r="K37" s="11"/>
      <c r="L37" s="12"/>
      <c r="M37" s="13"/>
      <c r="N37" s="59"/>
      <c r="O37" s="59"/>
    </row>
    <row r="38" spans="1:15">
      <c r="A38" s="136"/>
      <c r="B38" s="3"/>
      <c r="C38" s="2"/>
      <c r="D38" s="2"/>
      <c r="E38" s="109"/>
      <c r="F38" s="2"/>
      <c r="G38" s="138"/>
      <c r="I38" s="9"/>
      <c r="J38" s="10"/>
      <c r="K38" s="11"/>
      <c r="L38" s="12"/>
      <c r="M38" s="13"/>
      <c r="N38" s="59"/>
      <c r="O38" s="59"/>
    </row>
    <row r="39" spans="1:15">
      <c r="A39" s="136"/>
      <c r="B39" s="3"/>
      <c r="C39" s="2"/>
      <c r="D39" s="2"/>
      <c r="E39" s="109"/>
      <c r="F39" s="2"/>
      <c r="G39" s="138"/>
      <c r="I39" s="9"/>
      <c r="J39" s="10"/>
      <c r="K39" s="11"/>
      <c r="L39" s="12"/>
      <c r="M39" s="13"/>
      <c r="N39" s="59"/>
      <c r="O39" s="59"/>
    </row>
    <row r="40" spans="1:15">
      <c r="A40" s="136"/>
      <c r="B40" s="3"/>
      <c r="C40" s="2"/>
      <c r="D40" s="2"/>
      <c r="E40" s="109"/>
      <c r="F40" s="2"/>
      <c r="G40" s="138"/>
      <c r="I40" s="9"/>
      <c r="J40" s="10"/>
      <c r="K40" s="11"/>
      <c r="L40" s="14"/>
      <c r="M40" s="13"/>
      <c r="N40" s="59"/>
      <c r="O40" s="59"/>
    </row>
    <row r="41" spans="1:15">
      <c r="A41" s="136"/>
      <c r="B41" s="3"/>
      <c r="C41" s="2"/>
      <c r="D41" s="2"/>
      <c r="E41" s="109"/>
      <c r="F41" s="2"/>
      <c r="G41" s="138"/>
      <c r="I41" s="9"/>
      <c r="J41" s="10"/>
      <c r="K41" s="11"/>
      <c r="L41" s="14"/>
      <c r="M41" s="13"/>
      <c r="N41" s="59"/>
      <c r="O41" s="59"/>
    </row>
    <row r="42" spans="1:15">
      <c r="A42" s="139"/>
      <c r="B42" s="140"/>
      <c r="C42" s="141"/>
      <c r="D42" s="141"/>
      <c r="E42" s="142"/>
      <c r="F42" s="141"/>
      <c r="G42" s="143"/>
      <c r="I42" s="9"/>
      <c r="J42" s="10"/>
      <c r="K42" s="11"/>
      <c r="L42" s="9"/>
      <c r="M42" s="13"/>
      <c r="N42" s="59"/>
      <c r="O42" s="59"/>
    </row>
    <row r="43" spans="1:15">
      <c r="H43" s="39"/>
      <c r="I43" s="25" t="str">
        <f>IF(B44=0,"",E44/B44)</f>
        <v/>
      </c>
      <c r="J43" s="26"/>
    </row>
    <row r="44" spans="1:15">
      <c r="A44" s="19" t="s">
        <v>125</v>
      </c>
      <c r="B44" s="60">
        <f>SUM(B5:B42)</f>
        <v>0</v>
      </c>
      <c r="C44" s="40"/>
      <c r="D44" s="40"/>
      <c r="E44" s="6">
        <f>SUM(E5:E42)</f>
        <v>0</v>
      </c>
      <c r="F44" s="40"/>
      <c r="G44" s="61" t="s">
        <v>126</v>
      </c>
    </row>
  </sheetData>
  <mergeCells count="4">
    <mergeCell ref="A1:G1"/>
    <mergeCell ref="A2:G2"/>
    <mergeCell ref="A5:G5"/>
    <mergeCell ref="I5:M5"/>
  </mergeCells>
  <dataValidations count="1">
    <dataValidation type="list" allowBlank="1" showInputMessage="1" showErrorMessage="1" sqref="C7:C26" xr:uid="{950BDCB4-C190-4AF1-8FB8-0DB192DBE590}">
      <formula1>MethodList</formula1>
    </dataValidation>
  </dataValidations>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3">
        <x14:dataValidation type="list" allowBlank="1" showInputMessage="1" showErrorMessage="1" xr:uid="{E4B9C79A-BD2E-4ABD-BCA1-086299F36DC3}">
          <x14:formula1>
            <xm:f>Lists!$A$2:$A$10</xm:f>
          </x14:formula1>
          <xm:sqref>C27:C42</xm:sqref>
        </x14:dataValidation>
        <x14:dataValidation type="list" allowBlank="1" showInputMessage="1" showErrorMessage="1" xr:uid="{F4D68E1B-11B1-4EB4-9399-BA9FA5C2D269}">
          <x14:formula1>
            <xm:f>Lists!$A$13:$A$20</xm:f>
          </x14:formula1>
          <xm:sqref>D7:D42</xm:sqref>
        </x14:dataValidation>
        <x14:dataValidation type="list" allowBlank="1" showInputMessage="1" showErrorMessage="1" xr:uid="{D45D3EB4-FE06-4C74-9C96-39BDA188263D}">
          <x14:formula1>
            <xm:f>Lists!$B$23:$B$70</xm:f>
          </x14:formula1>
          <xm:sqref>A8:A42 A7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A54"/>
  <sheetViews>
    <sheetView showGridLines="0" topLeftCell="A68" workbookViewId="0">
      <selection activeCell="X42" sqref="X42"/>
    </sheetView>
  </sheetViews>
  <sheetFormatPr defaultColWidth="8.85546875" defaultRowHeight="15"/>
  <cols>
    <col min="1" max="1" width="25.85546875" customWidth="1"/>
    <col min="2" max="2" width="30.7109375" customWidth="1"/>
    <col min="3" max="3" width="16" hidden="1" customWidth="1"/>
    <col min="4" max="4" width="12" hidden="1" customWidth="1"/>
    <col min="5" max="5" width="18" hidden="1" customWidth="1"/>
    <col min="6" max="7" width="12" customWidth="1"/>
    <col min="8" max="8" width="14" customWidth="1"/>
    <col min="9" max="10" width="12" customWidth="1"/>
    <col min="11" max="11" width="18" customWidth="1"/>
    <col min="12" max="13" width="14.85546875" customWidth="1"/>
    <col min="14" max="15" width="12" customWidth="1"/>
    <col min="16" max="17" width="16.42578125" customWidth="1"/>
    <col min="18" max="18" width="18" customWidth="1"/>
    <col min="19" max="19" width="22.28515625" customWidth="1"/>
    <col min="20" max="20" width="19.85546875" customWidth="1"/>
    <col min="21" max="21" width="9.7109375" customWidth="1"/>
    <col min="22" max="22" width="22.42578125" customWidth="1"/>
    <col min="23" max="23" width="19" customWidth="1"/>
    <col min="24" max="24" width="14.7109375" customWidth="1"/>
    <col min="25" max="25" width="18.85546875" customWidth="1"/>
    <col min="26" max="26" width="23.140625" customWidth="1"/>
    <col min="27" max="27" width="15.7109375" customWidth="1"/>
    <col min="28" max="28" width="14.42578125" customWidth="1"/>
  </cols>
  <sheetData>
    <row r="1" spans="1:27" ht="21.95" customHeight="1">
      <c r="A1" s="160" t="s">
        <v>127</v>
      </c>
      <c r="B1" s="231"/>
      <c r="C1" s="231"/>
      <c r="D1" s="231"/>
      <c r="E1" s="231"/>
      <c r="F1" s="231"/>
      <c r="G1" s="231"/>
      <c r="H1" s="231"/>
      <c r="I1" s="231"/>
      <c r="J1" s="231"/>
      <c r="K1" s="231"/>
      <c r="L1" s="231"/>
      <c r="M1" s="231"/>
      <c r="N1" s="231"/>
      <c r="O1" s="231"/>
      <c r="P1" s="231"/>
      <c r="Q1" s="231"/>
      <c r="R1" s="231"/>
      <c r="S1" s="231"/>
      <c r="T1" s="231"/>
    </row>
    <row r="2" spans="1:27" ht="21.95" customHeight="1">
      <c r="A2" s="171" t="s">
        <v>128</v>
      </c>
      <c r="B2" s="159"/>
      <c r="C2" s="159"/>
      <c r="D2" s="159"/>
      <c r="E2" s="159"/>
      <c r="F2" s="159"/>
      <c r="G2" s="159"/>
      <c r="H2" s="159"/>
      <c r="I2" s="159"/>
      <c r="J2" s="159"/>
      <c r="K2" s="159"/>
      <c r="P2" s="121" t="s">
        <v>129</v>
      </c>
      <c r="Q2" s="125"/>
      <c r="R2" s="125"/>
      <c r="S2" s="125"/>
      <c r="T2" s="125"/>
    </row>
    <row r="3" spans="1:27" ht="35.25" customHeight="1">
      <c r="A3" s="232"/>
      <c r="B3" s="232"/>
      <c r="C3" s="232"/>
      <c r="D3" s="232"/>
      <c r="E3" s="232"/>
      <c r="F3" s="232"/>
      <c r="G3" s="232"/>
      <c r="H3" s="232"/>
      <c r="I3" s="232"/>
      <c r="J3" s="232"/>
      <c r="K3" s="232"/>
      <c r="P3" s="212" t="s">
        <v>130</v>
      </c>
      <c r="Q3" s="213"/>
      <c r="R3" s="213"/>
      <c r="S3" s="213"/>
      <c r="T3" s="213"/>
      <c r="U3" s="93"/>
      <c r="V3" s="93"/>
      <c r="W3" s="93"/>
    </row>
    <row r="4" spans="1:27" ht="17.25" customHeight="1">
      <c r="A4" s="75" t="s">
        <v>131</v>
      </c>
      <c r="P4" s="213"/>
      <c r="Q4" s="213"/>
      <c r="R4" s="213"/>
      <c r="S4" s="213"/>
      <c r="T4" s="213"/>
      <c r="U4" s="93"/>
      <c r="V4" s="93"/>
      <c r="W4" s="93"/>
    </row>
    <row r="5" spans="1:27" ht="42" customHeight="1">
      <c r="P5" s="214" t="s">
        <v>132</v>
      </c>
      <c r="Q5" s="232"/>
      <c r="R5" s="232"/>
      <c r="S5" s="232"/>
      <c r="T5" s="232"/>
    </row>
    <row r="6" spans="1:27" ht="17.45" customHeight="1">
      <c r="P6" s="214" t="s">
        <v>133</v>
      </c>
      <c r="Q6" s="232"/>
      <c r="R6" s="232"/>
      <c r="S6" s="232"/>
      <c r="T6" s="232"/>
    </row>
    <row r="7" spans="1:27" ht="26.45" customHeight="1">
      <c r="P7" s="214" t="s">
        <v>134</v>
      </c>
      <c r="Q7" s="171"/>
      <c r="R7" s="171"/>
      <c r="S7" s="171"/>
      <c r="T7" s="171"/>
      <c r="U7" s="122"/>
      <c r="V7" s="122"/>
      <c r="W7" s="122"/>
    </row>
    <row r="8" spans="1:27" ht="3" hidden="1" customHeight="1">
      <c r="P8" s="171"/>
      <c r="Q8" s="171"/>
      <c r="R8" s="171"/>
      <c r="S8" s="171"/>
      <c r="T8" s="171"/>
      <c r="U8" s="75"/>
      <c r="V8" s="75"/>
      <c r="W8" s="75"/>
    </row>
    <row r="9" spans="1:27">
      <c r="P9" s="214" t="s">
        <v>135</v>
      </c>
      <c r="Q9" s="232"/>
      <c r="R9" s="232"/>
      <c r="S9" s="232"/>
      <c r="T9" s="232"/>
    </row>
    <row r="10" spans="1:27" ht="31.5" customHeight="1">
      <c r="F10" s="201" t="s">
        <v>136</v>
      </c>
      <c r="G10" s="202"/>
      <c r="H10" s="203"/>
      <c r="I10" s="204" t="s">
        <v>137</v>
      </c>
      <c r="J10" s="204"/>
      <c r="K10" s="204"/>
      <c r="P10" s="215" t="s">
        <v>138</v>
      </c>
      <c r="Q10" s="240"/>
      <c r="R10" s="240"/>
      <c r="S10" s="240"/>
      <c r="T10" s="240"/>
    </row>
    <row r="11" spans="1:27" ht="54" customHeight="1">
      <c r="A11" s="30" t="s">
        <v>139</v>
      </c>
      <c r="B11" s="30" t="s">
        <v>140</v>
      </c>
      <c r="C11" s="30"/>
      <c r="D11" s="30"/>
      <c r="E11" s="30" t="s">
        <v>141</v>
      </c>
      <c r="F11" s="31" t="s">
        <v>142</v>
      </c>
      <c r="G11" s="31" t="s">
        <v>143</v>
      </c>
      <c r="H11" s="31" t="s">
        <v>144</v>
      </c>
      <c r="I11" s="31" t="s">
        <v>145</v>
      </c>
      <c r="J11" s="31" t="s">
        <v>146</v>
      </c>
      <c r="K11" s="31" t="s">
        <v>147</v>
      </c>
      <c r="L11" s="30" t="s">
        <v>148</v>
      </c>
      <c r="M11" s="30" t="s">
        <v>149</v>
      </c>
      <c r="N11" s="30" t="s">
        <v>150</v>
      </c>
      <c r="O11" s="30" t="s">
        <v>151</v>
      </c>
      <c r="P11" s="30" t="s">
        <v>152</v>
      </c>
      <c r="Q11" s="30" t="s">
        <v>153</v>
      </c>
      <c r="R11" s="32" t="s">
        <v>154</v>
      </c>
      <c r="S11" s="32" t="s">
        <v>155</v>
      </c>
      <c r="T11" s="30" t="s">
        <v>156</v>
      </c>
      <c r="V11" s="126" t="s">
        <v>157</v>
      </c>
    </row>
    <row r="12" spans="1:27" ht="52.5" customHeight="1">
      <c r="A12" s="205" t="s">
        <v>158</v>
      </c>
      <c r="B12" s="206"/>
      <c r="C12" s="206"/>
      <c r="D12" s="206"/>
      <c r="E12" s="206"/>
      <c r="F12" s="206"/>
      <c r="G12" s="206"/>
      <c r="H12" s="206"/>
      <c r="I12" s="206"/>
      <c r="J12" s="206"/>
      <c r="K12" s="206"/>
      <c r="L12" s="206"/>
      <c r="M12" s="206"/>
      <c r="N12" s="206"/>
      <c r="O12" s="206"/>
      <c r="P12" s="206"/>
      <c r="Q12" s="206"/>
      <c r="R12" s="206"/>
      <c r="S12" s="206"/>
      <c r="T12" s="206"/>
      <c r="V12" s="216" t="s">
        <v>159</v>
      </c>
      <c r="W12" s="241"/>
      <c r="X12" s="241"/>
      <c r="Y12" s="241"/>
      <c r="Z12" s="241"/>
      <c r="AA12" s="241"/>
    </row>
    <row r="13" spans="1:27" ht="16.5" hidden="1" customHeight="1">
      <c r="A13" s="207"/>
      <c r="B13" s="208"/>
      <c r="C13" s="208"/>
      <c r="D13" s="208"/>
      <c r="E13" s="208"/>
      <c r="F13" s="208"/>
      <c r="G13" s="208"/>
      <c r="H13" s="208"/>
      <c r="I13" s="208"/>
      <c r="J13" s="208"/>
      <c r="K13" s="208"/>
      <c r="L13" s="208"/>
      <c r="M13" s="208"/>
      <c r="N13" s="208"/>
      <c r="O13" s="208"/>
      <c r="P13" s="208"/>
      <c r="Q13" s="208"/>
      <c r="R13" s="208"/>
      <c r="S13" s="208"/>
      <c r="T13" s="208"/>
    </row>
    <row r="14" spans="1:27" ht="17.45" hidden="1" customHeight="1">
      <c r="A14" s="91" t="s">
        <v>90</v>
      </c>
      <c r="B14" s="107" t="s">
        <v>91</v>
      </c>
      <c r="C14" s="92" t="s">
        <v>92</v>
      </c>
      <c r="D14" s="94" t="s">
        <v>93</v>
      </c>
      <c r="E14" s="110" t="s">
        <v>94</v>
      </c>
      <c r="F14" s="95" t="s">
        <v>95</v>
      </c>
      <c r="G14" s="95" t="s">
        <v>96</v>
      </c>
      <c r="H14" s="95" t="s">
        <v>160</v>
      </c>
      <c r="I14" s="95" t="s">
        <v>161</v>
      </c>
      <c r="J14" s="95" t="s">
        <v>162</v>
      </c>
      <c r="K14" s="95" t="s">
        <v>163</v>
      </c>
      <c r="L14" s="111" t="s">
        <v>164</v>
      </c>
      <c r="M14" s="111" t="s">
        <v>165</v>
      </c>
      <c r="N14" s="111" t="s">
        <v>166</v>
      </c>
      <c r="O14" s="112" t="s">
        <v>167</v>
      </c>
      <c r="P14" s="105" t="s">
        <v>168</v>
      </c>
      <c r="Q14" s="105" t="s">
        <v>169</v>
      </c>
      <c r="R14" s="105" t="s">
        <v>170</v>
      </c>
      <c r="S14" s="105" t="s">
        <v>171</v>
      </c>
      <c r="T14" s="144" t="s">
        <v>172</v>
      </c>
    </row>
    <row r="15" spans="1:27" ht="14.45" customHeight="1">
      <c r="A15" s="91">
        <f>'Waste plan (estimate)'!A7</f>
        <v>0</v>
      </c>
      <c r="B15" s="107"/>
      <c r="C15" s="92"/>
      <c r="D15" s="94"/>
      <c r="E15" s="110">
        <f>IF(A15="",0,SUMIF('Waste plan (estimate)'!$A$5:$A$203,A15,'Waste plan (estimate)'!$B$5:$B$203))</f>
        <v>0</v>
      </c>
      <c r="F15" s="95"/>
      <c r="G15" s="95"/>
      <c r="H15" s="95"/>
      <c r="I15" s="95"/>
      <c r="J15" s="95"/>
      <c r="K15" s="95"/>
      <c r="L15" s="152">
        <f t="shared" ref="L15:L52" si="0">SUM(F15:K15)</f>
        <v>0</v>
      </c>
      <c r="M15" s="152">
        <f t="shared" ref="M15:M53" si="1">SUM(I15:K15)</f>
        <v>0</v>
      </c>
      <c r="N15" s="152">
        <f t="shared" ref="N15:N52" si="2">SUM(F15:H15)</f>
        <v>0</v>
      </c>
      <c r="O15" s="153" t="str">
        <f t="shared" ref="O15:O52" si="3">IF(L15=0,"",N15/L15)</f>
        <v/>
      </c>
      <c r="P15" s="105">
        <v>0</v>
      </c>
      <c r="Q15" s="105">
        <f>H15*X33</f>
        <v>0</v>
      </c>
      <c r="R15" s="105">
        <v>0</v>
      </c>
      <c r="S15" s="105">
        <v>0</v>
      </c>
      <c r="T15" s="144">
        <f t="shared" ref="T15:T52" si="4">(P15+Q15)-(R15+S15)</f>
        <v>0</v>
      </c>
      <c r="V15" s="124" t="s">
        <v>173</v>
      </c>
      <c r="Z15" s="120"/>
    </row>
    <row r="16" spans="1:27" ht="17.25" customHeight="1">
      <c r="A16" s="91">
        <f>'Waste plan (estimate)'!A8</f>
        <v>0</v>
      </c>
      <c r="B16" s="92"/>
      <c r="C16" s="92"/>
      <c r="D16" s="94"/>
      <c r="E16" s="110">
        <f>IF(A16="",0,SUMIF('Waste plan (estimate)'!$A$5:$A$203,A16,'Waste plan (estimate)'!$B$5:$B$203))</f>
        <v>0</v>
      </c>
      <c r="F16" s="95"/>
      <c r="G16" s="95"/>
      <c r="H16" s="95"/>
      <c r="I16" s="95"/>
      <c r="J16" s="95"/>
      <c r="K16" s="95"/>
      <c r="L16" s="152">
        <f t="shared" si="0"/>
        <v>0</v>
      </c>
      <c r="M16" s="152">
        <f t="shared" si="1"/>
        <v>0</v>
      </c>
      <c r="N16" s="152">
        <f t="shared" si="2"/>
        <v>0</v>
      </c>
      <c r="O16" s="153" t="str">
        <f t="shared" si="3"/>
        <v/>
      </c>
      <c r="P16" s="105">
        <v>0</v>
      </c>
      <c r="Q16" s="105">
        <v>0</v>
      </c>
      <c r="R16" s="105">
        <v>0</v>
      </c>
      <c r="S16" s="105">
        <v>0</v>
      </c>
      <c r="T16" s="144">
        <f t="shared" si="4"/>
        <v>0</v>
      </c>
      <c r="V16" s="211" t="s">
        <v>174</v>
      </c>
      <c r="W16" s="211"/>
      <c r="X16" s="211"/>
      <c r="Y16" s="211"/>
    </row>
    <row r="17" spans="1:26" ht="17.25" customHeight="1">
      <c r="A17" s="91">
        <f>'Waste plan (estimate)'!A9</f>
        <v>0</v>
      </c>
      <c r="B17" s="92"/>
      <c r="C17" s="92"/>
      <c r="D17" s="94"/>
      <c r="E17" s="110">
        <f>IF(A17="",0,SUMIF('Waste plan (estimate)'!$A$5:$A$203,A17,'Waste plan (estimate)'!$B$5:$B$203))</f>
        <v>0</v>
      </c>
      <c r="F17" s="95"/>
      <c r="G17" s="95"/>
      <c r="H17" s="95"/>
      <c r="I17" s="95"/>
      <c r="J17" s="95"/>
      <c r="K17" s="95"/>
      <c r="L17" s="152">
        <f t="shared" si="0"/>
        <v>0</v>
      </c>
      <c r="M17" s="152">
        <f t="shared" si="1"/>
        <v>0</v>
      </c>
      <c r="N17" s="152">
        <f t="shared" si="2"/>
        <v>0</v>
      </c>
      <c r="O17" s="153" t="str">
        <f t="shared" si="3"/>
        <v/>
      </c>
      <c r="P17" s="105">
        <f>I17*X31</f>
        <v>0</v>
      </c>
      <c r="Q17" s="105">
        <v>0</v>
      </c>
      <c r="R17" s="105">
        <v>0</v>
      </c>
      <c r="S17" s="105">
        <v>0</v>
      </c>
      <c r="T17" s="144">
        <f t="shared" si="4"/>
        <v>0</v>
      </c>
      <c r="W17" s="120"/>
      <c r="X17" s="120"/>
      <c r="Y17" s="120"/>
      <c r="Z17" s="120"/>
    </row>
    <row r="18" spans="1:26">
      <c r="A18" s="91">
        <f>'Waste plan (estimate)'!A10</f>
        <v>0</v>
      </c>
      <c r="B18" s="92"/>
      <c r="C18" s="92"/>
      <c r="D18" s="94"/>
      <c r="E18" s="110">
        <f>IF(A18="",0,SUMIF('Waste plan (estimate)'!$A$5:$A$203,A18,'Waste plan (estimate)'!$B$5:$B$203))</f>
        <v>0</v>
      </c>
      <c r="F18" s="95"/>
      <c r="G18" s="95"/>
      <c r="H18" s="95"/>
      <c r="I18" s="95"/>
      <c r="J18" s="95"/>
      <c r="K18" s="95"/>
      <c r="L18" s="152">
        <f t="shared" si="0"/>
        <v>0</v>
      </c>
      <c r="M18" s="152">
        <f t="shared" si="1"/>
        <v>0</v>
      </c>
      <c r="N18" s="152">
        <f t="shared" si="2"/>
        <v>0</v>
      </c>
      <c r="O18" s="153" t="str">
        <f t="shared" si="3"/>
        <v/>
      </c>
      <c r="P18" s="105">
        <f>L18*X30</f>
        <v>0</v>
      </c>
      <c r="Q18" s="105">
        <v>0</v>
      </c>
      <c r="R18" s="105">
        <v>0</v>
      </c>
      <c r="S18" s="105">
        <v>0</v>
      </c>
      <c r="T18" s="144">
        <f t="shared" si="4"/>
        <v>0</v>
      </c>
      <c r="V18" s="124" t="s">
        <v>175</v>
      </c>
      <c r="W18" s="134"/>
      <c r="X18" s="134"/>
      <c r="Y18" s="134"/>
      <c r="Z18" s="38"/>
    </row>
    <row r="19" spans="1:26">
      <c r="A19" s="91">
        <f>'Waste plan (estimate)'!A11</f>
        <v>0</v>
      </c>
      <c r="B19" s="92"/>
      <c r="C19" s="92"/>
      <c r="D19" s="94"/>
      <c r="E19" s="110">
        <f>IF(A19="",0,SUMIF('Waste plan (estimate)'!$A$5:$A$203,A19,'Waste plan (estimate)'!$B$5:$B$203))</f>
        <v>0</v>
      </c>
      <c r="F19" s="95"/>
      <c r="G19" s="95"/>
      <c r="H19" s="95"/>
      <c r="I19" s="95"/>
      <c r="J19" s="95"/>
      <c r="K19" s="95"/>
      <c r="L19" s="152">
        <f t="shared" si="0"/>
        <v>0</v>
      </c>
      <c r="M19" s="152">
        <f t="shared" si="1"/>
        <v>0</v>
      </c>
      <c r="N19" s="152">
        <f t="shared" si="2"/>
        <v>0</v>
      </c>
      <c r="O19" s="153" t="str">
        <f t="shared" si="3"/>
        <v/>
      </c>
      <c r="P19" s="105">
        <v>0</v>
      </c>
      <c r="Q19" s="105">
        <v>0</v>
      </c>
      <c r="R19" s="105">
        <v>0</v>
      </c>
      <c r="S19" s="105">
        <v>0</v>
      </c>
      <c r="T19" s="144">
        <f t="shared" si="4"/>
        <v>0</v>
      </c>
      <c r="V19" s="217" t="s">
        <v>176</v>
      </c>
      <c r="W19" s="171"/>
      <c r="X19" s="171"/>
      <c r="Y19" s="171"/>
      <c r="Z19" s="171"/>
    </row>
    <row r="20" spans="1:26" ht="18.75" customHeight="1">
      <c r="A20" s="91">
        <f>'Waste plan (estimate)'!A12</f>
        <v>0</v>
      </c>
      <c r="B20" s="92"/>
      <c r="C20" s="92"/>
      <c r="D20" s="94"/>
      <c r="E20" s="110">
        <f>IF(A20="",0,SUMIF('Waste plan (estimate)'!$A$5:$A$203,A20,'Waste plan (estimate)'!$B$5:$B$203))</f>
        <v>0</v>
      </c>
      <c r="F20" s="95"/>
      <c r="G20" s="95"/>
      <c r="H20" s="95"/>
      <c r="I20" s="95"/>
      <c r="J20" s="95"/>
      <c r="K20" s="95"/>
      <c r="L20" s="152">
        <f t="shared" si="0"/>
        <v>0</v>
      </c>
      <c r="M20" s="152">
        <f t="shared" si="1"/>
        <v>0</v>
      </c>
      <c r="N20" s="152">
        <f t="shared" si="2"/>
        <v>0</v>
      </c>
      <c r="O20" s="153" t="str">
        <f t="shared" si="3"/>
        <v/>
      </c>
      <c r="P20" s="105">
        <v>0</v>
      </c>
      <c r="Q20" s="105">
        <v>0</v>
      </c>
      <c r="R20" s="105">
        <v>0</v>
      </c>
      <c r="S20" s="105">
        <v>0</v>
      </c>
      <c r="T20" s="144">
        <f t="shared" si="4"/>
        <v>0</v>
      </c>
      <c r="V20" s="218"/>
      <c r="W20" s="218"/>
      <c r="X20" s="218"/>
      <c r="Y20" s="218"/>
      <c r="Z20" s="218"/>
    </row>
    <row r="21" spans="1:26">
      <c r="A21" s="91">
        <f>'Waste plan (estimate)'!A13</f>
        <v>0</v>
      </c>
      <c r="B21" s="92"/>
      <c r="C21" s="92"/>
      <c r="D21" s="94"/>
      <c r="E21" s="110">
        <f>IF(A21="",0,SUMIF('Waste plan (estimate)'!$A$5:$A$203,A21,'Waste plan (estimate)'!$B$5:$B$203))</f>
        <v>0</v>
      </c>
      <c r="F21" s="95"/>
      <c r="G21" s="95"/>
      <c r="H21" s="95"/>
      <c r="I21" s="95"/>
      <c r="J21" s="95"/>
      <c r="K21" s="95"/>
      <c r="L21" s="152">
        <f t="shared" si="0"/>
        <v>0</v>
      </c>
      <c r="M21" s="152">
        <f t="shared" si="1"/>
        <v>0</v>
      </c>
      <c r="N21" s="152">
        <f t="shared" si="2"/>
        <v>0</v>
      </c>
      <c r="O21" s="153" t="str">
        <f t="shared" si="3"/>
        <v/>
      </c>
      <c r="P21" s="105">
        <v>0</v>
      </c>
      <c r="Q21" s="105">
        <v>0</v>
      </c>
      <c r="R21" s="105">
        <v>0</v>
      </c>
      <c r="S21" s="105">
        <v>0</v>
      </c>
      <c r="T21" s="144">
        <f t="shared" si="4"/>
        <v>0</v>
      </c>
    </row>
    <row r="22" spans="1:26">
      <c r="A22" s="91">
        <f>'Waste plan (estimate)'!A14</f>
        <v>0</v>
      </c>
      <c r="B22" s="92"/>
      <c r="C22" s="92"/>
      <c r="D22" s="94"/>
      <c r="E22" s="110">
        <f>IF(A22="",0,SUMIF('Waste plan (estimate)'!$A$5:$A$203,A22,'Waste plan (estimate)'!$B$5:$B$203))</f>
        <v>0</v>
      </c>
      <c r="F22" s="95"/>
      <c r="G22" s="95"/>
      <c r="H22" s="95"/>
      <c r="I22" s="95"/>
      <c r="J22" s="95"/>
      <c r="K22" s="95"/>
      <c r="L22" s="152">
        <f t="shared" si="0"/>
        <v>0</v>
      </c>
      <c r="M22" s="152">
        <f t="shared" si="1"/>
        <v>0</v>
      </c>
      <c r="N22" s="152">
        <f t="shared" si="2"/>
        <v>0</v>
      </c>
      <c r="O22" s="153" t="str">
        <f t="shared" si="3"/>
        <v/>
      </c>
      <c r="P22" s="105">
        <v>0</v>
      </c>
      <c r="Q22" s="105">
        <v>0</v>
      </c>
      <c r="R22" s="105">
        <v>0</v>
      </c>
      <c r="S22" s="105">
        <v>0</v>
      </c>
      <c r="T22" s="144">
        <f t="shared" si="4"/>
        <v>0</v>
      </c>
      <c r="V22" s="123" t="s">
        <v>177</v>
      </c>
    </row>
    <row r="23" spans="1:26" ht="14.45" customHeight="1">
      <c r="A23" s="91">
        <f>'Waste plan (estimate)'!A15</f>
        <v>0</v>
      </c>
      <c r="B23" s="92"/>
      <c r="C23" s="92"/>
      <c r="D23" s="94"/>
      <c r="E23" s="110">
        <f>IF(A23="",0,SUMIF('Waste plan (estimate)'!$A$5:$A$203,A23,'Waste plan (estimate)'!$B$5:$B$203))</f>
        <v>0</v>
      </c>
      <c r="F23" s="95"/>
      <c r="G23" s="95"/>
      <c r="H23" s="95"/>
      <c r="I23" s="95"/>
      <c r="J23" s="95"/>
      <c r="K23" s="95"/>
      <c r="L23" s="152">
        <f t="shared" si="0"/>
        <v>0</v>
      </c>
      <c r="M23" s="152">
        <f t="shared" si="1"/>
        <v>0</v>
      </c>
      <c r="N23" s="152">
        <f t="shared" si="2"/>
        <v>0</v>
      </c>
      <c r="O23" s="153" t="str">
        <f t="shared" si="3"/>
        <v/>
      </c>
      <c r="P23" s="105">
        <v>0</v>
      </c>
      <c r="Q23" s="105">
        <v>0</v>
      </c>
      <c r="R23" s="105">
        <v>0</v>
      </c>
      <c r="S23" s="105">
        <v>0</v>
      </c>
      <c r="T23" s="144">
        <f t="shared" si="4"/>
        <v>0</v>
      </c>
      <c r="V23" t="s">
        <v>178</v>
      </c>
    </row>
    <row r="24" spans="1:26" ht="14.45" customHeight="1">
      <c r="A24" s="91">
        <f>'Waste plan (estimate)'!A16</f>
        <v>0</v>
      </c>
      <c r="B24" s="92"/>
      <c r="C24" s="92"/>
      <c r="D24" s="94"/>
      <c r="E24" s="110">
        <f>IF(A24="",0,SUMIF('Waste plan (estimate)'!$A$5:$A$203,A24,'Waste plan (estimate)'!$B$5:$B$203))</f>
        <v>0</v>
      </c>
      <c r="F24" s="95"/>
      <c r="G24" s="95"/>
      <c r="H24" s="95"/>
      <c r="I24" s="95"/>
      <c r="J24" s="95"/>
      <c r="K24" s="95"/>
      <c r="L24" s="152">
        <f t="shared" si="0"/>
        <v>0</v>
      </c>
      <c r="M24" s="152">
        <f t="shared" si="1"/>
        <v>0</v>
      </c>
      <c r="N24" s="152">
        <f t="shared" si="2"/>
        <v>0</v>
      </c>
      <c r="O24" s="153" t="str">
        <f t="shared" si="3"/>
        <v/>
      </c>
      <c r="P24" s="105">
        <v>0</v>
      </c>
      <c r="Q24" s="105">
        <v>0</v>
      </c>
      <c r="R24" s="105">
        <v>0</v>
      </c>
      <c r="S24" s="105">
        <v>0</v>
      </c>
      <c r="T24" s="144">
        <f t="shared" si="4"/>
        <v>0</v>
      </c>
      <c r="V24" t="s">
        <v>179</v>
      </c>
    </row>
    <row r="25" spans="1:26" ht="14.45" customHeight="1">
      <c r="A25" s="91">
        <f>'Waste plan (estimate)'!A17</f>
        <v>0</v>
      </c>
      <c r="B25" s="92"/>
      <c r="C25" s="92"/>
      <c r="D25" s="94"/>
      <c r="E25" s="110">
        <f>IF(A25="",0,SUMIF('Waste plan (estimate)'!$A$5:$A$203,A25,'Waste plan (estimate)'!$B$5:$B$203))</f>
        <v>0</v>
      </c>
      <c r="F25" s="95"/>
      <c r="G25" s="95"/>
      <c r="H25" s="95"/>
      <c r="I25" s="95"/>
      <c r="J25" s="95"/>
      <c r="K25" s="95"/>
      <c r="L25" s="152">
        <f t="shared" si="0"/>
        <v>0</v>
      </c>
      <c r="M25" s="152">
        <f t="shared" si="1"/>
        <v>0</v>
      </c>
      <c r="N25" s="152">
        <f t="shared" si="2"/>
        <v>0</v>
      </c>
      <c r="O25" s="153" t="str">
        <f t="shared" si="3"/>
        <v/>
      </c>
      <c r="P25" s="105">
        <v>0</v>
      </c>
      <c r="Q25" s="105">
        <v>0</v>
      </c>
      <c r="R25" s="105">
        <v>0</v>
      </c>
      <c r="S25" s="105">
        <v>0</v>
      </c>
      <c r="T25" s="144">
        <f t="shared" si="4"/>
        <v>0</v>
      </c>
      <c r="V25" t="s">
        <v>180</v>
      </c>
    </row>
    <row r="26" spans="1:26">
      <c r="A26" s="91">
        <f>'Waste plan (estimate)'!A18</f>
        <v>0</v>
      </c>
      <c r="B26" s="92"/>
      <c r="C26" s="92"/>
      <c r="D26" s="94"/>
      <c r="E26" s="110">
        <f>IF(A26="",0,SUMIF('Waste plan (estimate)'!$A$5:$A$203,A26,'Waste plan (estimate)'!$B$5:$B$203))</f>
        <v>0</v>
      </c>
      <c r="F26" s="95"/>
      <c r="G26" s="95"/>
      <c r="H26" s="95"/>
      <c r="I26" s="95"/>
      <c r="J26" s="95"/>
      <c r="K26" s="95"/>
      <c r="L26" s="152">
        <f t="shared" si="0"/>
        <v>0</v>
      </c>
      <c r="M26" s="152">
        <f t="shared" si="1"/>
        <v>0</v>
      </c>
      <c r="N26" s="152">
        <f t="shared" si="2"/>
        <v>0</v>
      </c>
      <c r="O26" s="153" t="str">
        <f t="shared" si="3"/>
        <v/>
      </c>
      <c r="P26" s="105">
        <v>0</v>
      </c>
      <c r="Q26" s="105">
        <v>0</v>
      </c>
      <c r="R26" s="105">
        <v>0</v>
      </c>
      <c r="S26" s="105">
        <v>0</v>
      </c>
      <c r="T26" s="144">
        <f t="shared" si="4"/>
        <v>0</v>
      </c>
    </row>
    <row r="27" spans="1:26">
      <c r="A27" s="91">
        <f>'Waste plan (estimate)'!A19</f>
        <v>0</v>
      </c>
      <c r="B27" s="92"/>
      <c r="C27" s="92"/>
      <c r="D27" s="94"/>
      <c r="E27" s="110">
        <f>IF(A27="",0,SUMIF('Waste plan (estimate)'!$A$5:$A$203,A27,'Waste plan (estimate)'!$B$5:$B$203))</f>
        <v>0</v>
      </c>
      <c r="F27" s="95"/>
      <c r="G27" s="95"/>
      <c r="H27" s="95"/>
      <c r="I27" s="95"/>
      <c r="J27" s="95"/>
      <c r="K27" s="95"/>
      <c r="L27" s="152">
        <f t="shared" si="0"/>
        <v>0</v>
      </c>
      <c r="M27" s="152">
        <f t="shared" si="1"/>
        <v>0</v>
      </c>
      <c r="N27" s="152">
        <f t="shared" si="2"/>
        <v>0</v>
      </c>
      <c r="O27" s="153" t="str">
        <f t="shared" si="3"/>
        <v/>
      </c>
      <c r="P27" s="105">
        <v>0</v>
      </c>
      <c r="Q27" s="105">
        <v>0</v>
      </c>
      <c r="R27" s="105">
        <v>0</v>
      </c>
      <c r="S27" s="105">
        <v>0</v>
      </c>
      <c r="T27" s="144">
        <f t="shared" si="4"/>
        <v>0</v>
      </c>
      <c r="V27" s="123"/>
    </row>
    <row r="28" spans="1:26" ht="14.45" customHeight="1">
      <c r="A28" s="91">
        <f>'Waste plan (estimate)'!A20</f>
        <v>0</v>
      </c>
      <c r="B28" s="92"/>
      <c r="C28" s="92"/>
      <c r="D28" s="94"/>
      <c r="E28" s="110">
        <f>IF(A28="",0,SUMIF('Waste plan (estimate)'!$A$5:$A$203,A28,'Waste plan (estimate)'!$B$5:$B$203))</f>
        <v>0</v>
      </c>
      <c r="F28" s="95"/>
      <c r="G28" s="95"/>
      <c r="H28" s="95"/>
      <c r="I28" s="95"/>
      <c r="J28" s="95"/>
      <c r="K28" s="95"/>
      <c r="L28" s="152">
        <f t="shared" si="0"/>
        <v>0</v>
      </c>
      <c r="M28" s="152">
        <f t="shared" si="1"/>
        <v>0</v>
      </c>
      <c r="N28" s="152">
        <f t="shared" si="2"/>
        <v>0</v>
      </c>
      <c r="O28" s="153" t="str">
        <f t="shared" si="3"/>
        <v/>
      </c>
      <c r="P28" s="105">
        <v>0</v>
      </c>
      <c r="Q28" s="105">
        <v>0</v>
      </c>
      <c r="R28" s="105">
        <v>0</v>
      </c>
      <c r="S28" s="105">
        <v>0</v>
      </c>
      <c r="T28" s="144">
        <f t="shared" si="4"/>
        <v>0</v>
      </c>
      <c r="V28" s="209" t="s">
        <v>181</v>
      </c>
      <c r="W28" s="210"/>
      <c r="X28" s="210"/>
    </row>
    <row r="29" spans="1:26">
      <c r="A29" s="91">
        <f>'Waste plan (estimate)'!A21</f>
        <v>0</v>
      </c>
      <c r="B29" s="92"/>
      <c r="C29" s="92"/>
      <c r="D29" s="94"/>
      <c r="E29" s="110">
        <f>IF(A29="",0,SUMIF('Waste plan (estimate)'!$A$5:$A$203,A29,'Waste plan (estimate)'!$B$5:$B$203))</f>
        <v>0</v>
      </c>
      <c r="F29" s="95"/>
      <c r="G29" s="95"/>
      <c r="H29" s="95"/>
      <c r="I29" s="95"/>
      <c r="J29" s="95"/>
      <c r="K29" s="95"/>
      <c r="L29" s="152">
        <f t="shared" si="0"/>
        <v>0</v>
      </c>
      <c r="M29" s="152">
        <f t="shared" si="1"/>
        <v>0</v>
      </c>
      <c r="N29" s="152">
        <f t="shared" si="2"/>
        <v>0</v>
      </c>
      <c r="O29" s="153" t="str">
        <f t="shared" si="3"/>
        <v/>
      </c>
      <c r="P29" s="105">
        <v>0</v>
      </c>
      <c r="Q29" s="105">
        <v>0</v>
      </c>
      <c r="R29" s="105">
        <v>0</v>
      </c>
      <c r="S29" s="105">
        <v>0</v>
      </c>
      <c r="T29" s="144">
        <f t="shared" si="4"/>
        <v>0</v>
      </c>
      <c r="V29" t="s">
        <v>182</v>
      </c>
      <c r="W29" t="s">
        <v>183</v>
      </c>
      <c r="X29" t="s">
        <v>184</v>
      </c>
    </row>
    <row r="30" spans="1:26">
      <c r="A30" s="91">
        <f>'Waste plan (estimate)'!A22</f>
        <v>0</v>
      </c>
      <c r="B30" s="92"/>
      <c r="C30" s="92"/>
      <c r="D30" s="94"/>
      <c r="E30" s="110">
        <f>IF(A30="",0,SUMIF('Waste plan (estimate)'!$A$5:$A$203,A30,'Waste plan (estimate)'!$B$5:$B$203))</f>
        <v>0</v>
      </c>
      <c r="F30" s="95"/>
      <c r="G30" s="95"/>
      <c r="H30" s="95"/>
      <c r="I30" s="95"/>
      <c r="J30" s="95"/>
      <c r="K30" s="95"/>
      <c r="L30" s="152">
        <f t="shared" si="0"/>
        <v>0</v>
      </c>
      <c r="M30" s="152">
        <f t="shared" si="1"/>
        <v>0</v>
      </c>
      <c r="N30" s="152">
        <f t="shared" si="2"/>
        <v>0</v>
      </c>
      <c r="O30" s="153" t="str">
        <f t="shared" si="3"/>
        <v/>
      </c>
      <c r="P30" s="105">
        <v>0</v>
      </c>
      <c r="Q30" s="105">
        <v>0</v>
      </c>
      <c r="R30" s="105">
        <v>0</v>
      </c>
      <c r="S30" s="105">
        <v>0</v>
      </c>
      <c r="T30" s="144">
        <f t="shared" si="4"/>
        <v>0</v>
      </c>
      <c r="U30" s="128" t="s">
        <v>185</v>
      </c>
      <c r="V30" s="129" t="s">
        <v>186</v>
      </c>
      <c r="W30" s="130">
        <v>288</v>
      </c>
      <c r="X30" s="130">
        <f>Table2[[#This Row],[Cost per tonne]]/1000</f>
        <v>0.28799999999999998</v>
      </c>
    </row>
    <row r="31" spans="1:26">
      <c r="A31" s="91">
        <f>'Waste plan (estimate)'!A23</f>
        <v>0</v>
      </c>
      <c r="B31" s="92"/>
      <c r="C31" s="92"/>
      <c r="D31" s="94"/>
      <c r="E31" s="110">
        <f>IF(A31="",0,SUMIF('Waste plan (estimate)'!$A$5:$A$203,A31,'Waste plan (estimate)'!$B$5:$B$203))</f>
        <v>0</v>
      </c>
      <c r="F31" s="95"/>
      <c r="G31" s="95"/>
      <c r="H31" s="95"/>
      <c r="I31" s="95"/>
      <c r="J31" s="95"/>
      <c r="K31" s="95"/>
      <c r="L31" s="152">
        <f t="shared" si="0"/>
        <v>0</v>
      </c>
      <c r="M31" s="152">
        <f t="shared" si="1"/>
        <v>0</v>
      </c>
      <c r="N31" s="152">
        <f t="shared" si="2"/>
        <v>0</v>
      </c>
      <c r="O31" s="153" t="str">
        <f t="shared" si="3"/>
        <v/>
      </c>
      <c r="P31" s="105">
        <v>0</v>
      </c>
      <c r="Q31" s="105">
        <v>0</v>
      </c>
      <c r="R31" s="105">
        <v>0</v>
      </c>
      <c r="S31" s="105">
        <v>0</v>
      </c>
      <c r="T31" s="144">
        <f t="shared" si="4"/>
        <v>0</v>
      </c>
      <c r="V31" s="63"/>
      <c r="W31" s="156"/>
      <c r="X31" s="156"/>
    </row>
    <row r="32" spans="1:26">
      <c r="A32" s="91">
        <f>'Waste plan (estimate)'!A24</f>
        <v>0</v>
      </c>
      <c r="B32" s="92"/>
      <c r="C32" s="92"/>
      <c r="D32" s="94"/>
      <c r="E32" s="110">
        <f>IF(A32="",0,SUMIF('Waste plan (estimate)'!$A$5:$A$203,A32,'Waste plan (estimate)'!$B$5:$B$203))</f>
        <v>0</v>
      </c>
      <c r="F32" s="95"/>
      <c r="G32" s="95"/>
      <c r="H32" s="95"/>
      <c r="I32" s="95"/>
      <c r="J32" s="95"/>
      <c r="K32" s="95"/>
      <c r="L32" s="152">
        <f t="shared" si="0"/>
        <v>0</v>
      </c>
      <c r="M32" s="152">
        <f t="shared" si="1"/>
        <v>0</v>
      </c>
      <c r="N32" s="152">
        <f t="shared" si="2"/>
        <v>0</v>
      </c>
      <c r="O32" s="153" t="str">
        <f t="shared" si="3"/>
        <v/>
      </c>
      <c r="P32" s="105">
        <v>0</v>
      </c>
      <c r="Q32" s="105">
        <v>0</v>
      </c>
      <c r="R32" s="105">
        <v>0</v>
      </c>
      <c r="S32" s="105">
        <v>0</v>
      </c>
      <c r="T32" s="144">
        <f t="shared" si="4"/>
        <v>0</v>
      </c>
      <c r="V32" s="63"/>
      <c r="W32" s="156"/>
      <c r="X32" s="156"/>
    </row>
    <row r="33" spans="1:24">
      <c r="A33" s="91">
        <f>'Waste plan (estimate)'!A25</f>
        <v>0</v>
      </c>
      <c r="B33" s="92"/>
      <c r="C33" s="92"/>
      <c r="D33" s="94"/>
      <c r="E33" s="110">
        <f>IF(A33="",0,SUMIF('Waste plan (estimate)'!$A$5:$A$203,A33,'Waste plan (estimate)'!$B$5:$B$203))</f>
        <v>0</v>
      </c>
      <c r="F33" s="95"/>
      <c r="G33" s="95"/>
      <c r="H33" s="95"/>
      <c r="I33" s="95"/>
      <c r="J33" s="95"/>
      <c r="K33" s="95"/>
      <c r="L33" s="152">
        <f t="shared" si="0"/>
        <v>0</v>
      </c>
      <c r="M33" s="152">
        <f t="shared" si="1"/>
        <v>0</v>
      </c>
      <c r="N33" s="152">
        <f t="shared" si="2"/>
        <v>0</v>
      </c>
      <c r="O33" s="153" t="str">
        <f t="shared" si="3"/>
        <v/>
      </c>
      <c r="P33" s="105">
        <v>0</v>
      </c>
      <c r="Q33" s="105">
        <v>0</v>
      </c>
      <c r="R33" s="105">
        <v>0</v>
      </c>
      <c r="S33" s="105">
        <v>0</v>
      </c>
      <c r="T33" s="144">
        <f t="shared" si="4"/>
        <v>0</v>
      </c>
      <c r="V33" s="63"/>
      <c r="W33" s="156"/>
      <c r="X33" s="156"/>
    </row>
    <row r="34" spans="1:24" ht="14.45" customHeight="1">
      <c r="A34" s="91">
        <f>'Waste plan (estimate)'!A26</f>
        <v>0</v>
      </c>
      <c r="B34" s="92"/>
      <c r="C34" s="92"/>
      <c r="D34" s="94"/>
      <c r="E34" s="110">
        <f>IF(A34="",0,SUMIF('Waste plan (estimate)'!$A$5:$A$203,A34,'Waste plan (estimate)'!$B$5:$B$203))</f>
        <v>0</v>
      </c>
      <c r="F34" s="95"/>
      <c r="G34" s="95"/>
      <c r="H34" s="95"/>
      <c r="I34" s="95"/>
      <c r="J34" s="95"/>
      <c r="K34" s="95"/>
      <c r="L34" s="152">
        <f t="shared" si="0"/>
        <v>0</v>
      </c>
      <c r="M34" s="152">
        <f t="shared" si="1"/>
        <v>0</v>
      </c>
      <c r="N34" s="152">
        <f t="shared" si="2"/>
        <v>0</v>
      </c>
      <c r="O34" s="153" t="str">
        <f t="shared" si="3"/>
        <v/>
      </c>
      <c r="P34" s="105">
        <v>0</v>
      </c>
      <c r="Q34" s="105">
        <v>0</v>
      </c>
      <c r="R34" s="105">
        <v>0</v>
      </c>
      <c r="S34" s="105">
        <v>0</v>
      </c>
      <c r="T34" s="144">
        <f t="shared" si="4"/>
        <v>0</v>
      </c>
      <c r="V34" s="63"/>
      <c r="W34" s="156"/>
      <c r="X34" s="156"/>
    </row>
    <row r="35" spans="1:24">
      <c r="A35" s="91">
        <f>'Waste plan (estimate)'!A27</f>
        <v>0</v>
      </c>
      <c r="B35" s="92"/>
      <c r="C35" s="92"/>
      <c r="D35" s="94"/>
      <c r="E35" s="110">
        <f>IF(A35="",0,SUMIF('Waste plan (estimate)'!$A$5:$A$203,A35,'Waste plan (estimate)'!$B$5:$B$203))</f>
        <v>0</v>
      </c>
      <c r="F35" s="95"/>
      <c r="G35" s="95"/>
      <c r="H35" s="95"/>
      <c r="I35" s="95"/>
      <c r="J35" s="95"/>
      <c r="K35" s="95"/>
      <c r="L35" s="152">
        <f t="shared" si="0"/>
        <v>0</v>
      </c>
      <c r="M35" s="152">
        <f t="shared" si="1"/>
        <v>0</v>
      </c>
      <c r="N35" s="152">
        <f t="shared" si="2"/>
        <v>0</v>
      </c>
      <c r="O35" s="153" t="str">
        <f t="shared" ref="O35" si="5">IF(L35=0,"",N35/L35)</f>
        <v/>
      </c>
      <c r="P35" s="105">
        <v>0</v>
      </c>
      <c r="Q35" s="105">
        <v>0</v>
      </c>
      <c r="R35" s="105">
        <v>0</v>
      </c>
      <c r="S35" s="105">
        <v>0</v>
      </c>
      <c r="T35" s="144">
        <f t="shared" si="4"/>
        <v>0</v>
      </c>
      <c r="V35" s="63"/>
      <c r="W35" s="156"/>
      <c r="X35" s="156"/>
    </row>
    <row r="36" spans="1:24">
      <c r="A36" s="91">
        <f>'Waste plan (estimate)'!A28</f>
        <v>0</v>
      </c>
      <c r="B36" s="92"/>
      <c r="C36" s="92"/>
      <c r="D36" s="94"/>
      <c r="E36" s="110">
        <f>IF(A36="",0,SUMIF('Waste plan (estimate)'!$A$5:$A$203,A36,'Waste plan (estimate)'!$B$5:$B$203))</f>
        <v>0</v>
      </c>
      <c r="F36" s="95"/>
      <c r="G36" s="95"/>
      <c r="H36" s="95"/>
      <c r="I36" s="95"/>
      <c r="J36" s="95"/>
      <c r="K36" s="95"/>
      <c r="L36" s="152">
        <f t="shared" si="0"/>
        <v>0</v>
      </c>
      <c r="M36" s="152">
        <f t="shared" si="1"/>
        <v>0</v>
      </c>
      <c r="N36" s="152">
        <f t="shared" si="2"/>
        <v>0</v>
      </c>
      <c r="O36" s="153" t="str">
        <f t="shared" si="3"/>
        <v/>
      </c>
      <c r="P36" s="105">
        <v>0</v>
      </c>
      <c r="Q36" s="105">
        <v>0</v>
      </c>
      <c r="R36" s="105">
        <v>0</v>
      </c>
      <c r="S36" s="105">
        <v>0</v>
      </c>
      <c r="T36" s="144">
        <f t="shared" si="4"/>
        <v>0</v>
      </c>
      <c r="V36" s="63"/>
      <c r="W36" s="156"/>
      <c r="X36" s="156"/>
    </row>
    <row r="37" spans="1:24">
      <c r="A37" s="91">
        <f>'Waste plan (estimate)'!A29</f>
        <v>0</v>
      </c>
      <c r="B37" s="92"/>
      <c r="C37" s="92"/>
      <c r="D37" s="94"/>
      <c r="E37" s="110">
        <f>IF(A37="",0,SUMIF('Waste plan (estimate)'!$A$5:$A$203,A37,'Waste plan (estimate)'!$B$5:$B$203))</f>
        <v>0</v>
      </c>
      <c r="F37" s="95"/>
      <c r="G37" s="95"/>
      <c r="H37" s="95"/>
      <c r="I37" s="95"/>
      <c r="J37" s="95"/>
      <c r="K37" s="95"/>
      <c r="L37" s="152">
        <f t="shared" si="0"/>
        <v>0</v>
      </c>
      <c r="M37" s="152">
        <f t="shared" si="1"/>
        <v>0</v>
      </c>
      <c r="N37" s="152">
        <f t="shared" si="2"/>
        <v>0</v>
      </c>
      <c r="O37" s="153" t="str">
        <f t="shared" si="3"/>
        <v/>
      </c>
      <c r="P37" s="105">
        <v>0</v>
      </c>
      <c r="Q37" s="105">
        <v>0</v>
      </c>
      <c r="R37" s="105">
        <v>0</v>
      </c>
      <c r="S37" s="105">
        <v>0</v>
      </c>
      <c r="T37" s="144">
        <f t="shared" si="4"/>
        <v>0</v>
      </c>
    </row>
    <row r="38" spans="1:24">
      <c r="A38" s="91">
        <f>'Waste plan (estimate)'!A30</f>
        <v>0</v>
      </c>
      <c r="B38" s="92"/>
      <c r="C38" s="92"/>
      <c r="D38" s="94"/>
      <c r="E38" s="110">
        <f>IF(A38="",0,SUMIF('Waste plan (estimate)'!$A$5:$A$203,A38,'Waste plan (estimate)'!$B$5:$B$203))</f>
        <v>0</v>
      </c>
      <c r="F38" s="95"/>
      <c r="G38" s="95"/>
      <c r="H38" s="95"/>
      <c r="I38" s="95"/>
      <c r="J38" s="95"/>
      <c r="K38" s="95"/>
      <c r="L38" s="152">
        <f t="shared" si="0"/>
        <v>0</v>
      </c>
      <c r="M38" s="152">
        <f t="shared" si="1"/>
        <v>0</v>
      </c>
      <c r="N38" s="152">
        <f t="shared" si="2"/>
        <v>0</v>
      </c>
      <c r="O38" s="153" t="str">
        <f t="shared" si="3"/>
        <v/>
      </c>
      <c r="P38" s="105">
        <v>0</v>
      </c>
      <c r="Q38" s="105">
        <v>0</v>
      </c>
      <c r="R38" s="105">
        <v>0</v>
      </c>
      <c r="S38" s="105">
        <v>0</v>
      </c>
      <c r="T38" s="144">
        <f t="shared" si="4"/>
        <v>0</v>
      </c>
    </row>
    <row r="39" spans="1:24">
      <c r="A39" s="91">
        <f>'Waste plan (estimate)'!A31</f>
        <v>0</v>
      </c>
      <c r="B39" s="92"/>
      <c r="C39" s="92"/>
      <c r="D39" s="94"/>
      <c r="E39" s="110">
        <f>IF(A39="",0,SUMIF('Waste plan (estimate)'!$A$5:$A$203,A39,'Waste plan (estimate)'!$B$5:$B$203))</f>
        <v>0</v>
      </c>
      <c r="F39" s="95"/>
      <c r="G39" s="95"/>
      <c r="H39" s="95"/>
      <c r="I39" s="95"/>
      <c r="J39" s="95"/>
      <c r="K39" s="95"/>
      <c r="L39" s="152">
        <f t="shared" si="0"/>
        <v>0</v>
      </c>
      <c r="M39" s="152">
        <f t="shared" si="1"/>
        <v>0</v>
      </c>
      <c r="N39" s="152">
        <f t="shared" si="2"/>
        <v>0</v>
      </c>
      <c r="O39" s="153" t="str">
        <f t="shared" si="3"/>
        <v/>
      </c>
      <c r="P39" s="105">
        <v>0</v>
      </c>
      <c r="Q39" s="105">
        <v>0</v>
      </c>
      <c r="R39" s="105">
        <v>0</v>
      </c>
      <c r="S39" s="105">
        <v>0</v>
      </c>
      <c r="T39" s="144">
        <f t="shared" si="4"/>
        <v>0</v>
      </c>
    </row>
    <row r="40" spans="1:24">
      <c r="A40" s="91">
        <f>'Waste plan (estimate)'!A32</f>
        <v>0</v>
      </c>
      <c r="B40" s="92"/>
      <c r="C40" s="92"/>
      <c r="D40" s="94"/>
      <c r="E40" s="110">
        <f>IF(A40="",0,SUMIF('Waste plan (estimate)'!$A$5:$A$203,A40,'Waste plan (estimate)'!$B$5:$B$203))</f>
        <v>0</v>
      </c>
      <c r="F40" s="95"/>
      <c r="G40" s="95"/>
      <c r="H40" s="95"/>
      <c r="I40" s="95"/>
      <c r="J40" s="95"/>
      <c r="K40" s="95"/>
      <c r="L40" s="152">
        <f t="shared" si="0"/>
        <v>0</v>
      </c>
      <c r="M40" s="152">
        <f t="shared" si="1"/>
        <v>0</v>
      </c>
      <c r="N40" s="152">
        <f t="shared" si="2"/>
        <v>0</v>
      </c>
      <c r="O40" s="153" t="str">
        <f t="shared" si="3"/>
        <v/>
      </c>
      <c r="P40" s="105">
        <v>0</v>
      </c>
      <c r="Q40" s="105">
        <v>0</v>
      </c>
      <c r="R40" s="105">
        <v>0</v>
      </c>
      <c r="S40" s="105">
        <v>0</v>
      </c>
      <c r="T40" s="144">
        <f t="shared" si="4"/>
        <v>0</v>
      </c>
    </row>
    <row r="41" spans="1:24">
      <c r="A41" s="91">
        <f>'Waste plan (estimate)'!A33</f>
        <v>0</v>
      </c>
      <c r="B41" s="92"/>
      <c r="C41" s="92"/>
      <c r="D41" s="94"/>
      <c r="E41" s="110">
        <f>IF(A41="",0,SUMIF('Waste plan (estimate)'!$A$5:$A$203,A41,'Waste plan (estimate)'!$B$5:$B$203))</f>
        <v>0</v>
      </c>
      <c r="F41" s="95"/>
      <c r="G41" s="95"/>
      <c r="H41" s="95"/>
      <c r="I41" s="95"/>
      <c r="J41" s="95"/>
      <c r="K41" s="95"/>
      <c r="L41" s="152">
        <f t="shared" si="0"/>
        <v>0</v>
      </c>
      <c r="M41" s="152">
        <f t="shared" si="1"/>
        <v>0</v>
      </c>
      <c r="N41" s="152">
        <f t="shared" si="2"/>
        <v>0</v>
      </c>
      <c r="O41" s="153" t="str">
        <f t="shared" si="3"/>
        <v/>
      </c>
      <c r="P41" s="105">
        <v>0</v>
      </c>
      <c r="Q41" s="105">
        <v>0</v>
      </c>
      <c r="R41" s="105">
        <v>0</v>
      </c>
      <c r="S41" s="105">
        <v>0</v>
      </c>
      <c r="T41" s="144">
        <f t="shared" si="4"/>
        <v>0</v>
      </c>
    </row>
    <row r="42" spans="1:24">
      <c r="A42" s="91">
        <f>'Waste plan (estimate)'!A34</f>
        <v>0</v>
      </c>
      <c r="B42" s="92"/>
      <c r="C42" s="92"/>
      <c r="D42" s="94"/>
      <c r="E42" s="110">
        <f>IF(A42="",0,SUMIF('Waste plan (estimate)'!$A$5:$A$203,A42,'Waste plan (estimate)'!$B$5:$B$203))</f>
        <v>0</v>
      </c>
      <c r="F42" s="95"/>
      <c r="G42" s="95"/>
      <c r="H42" s="95"/>
      <c r="I42" s="95"/>
      <c r="J42" s="95"/>
      <c r="K42" s="95"/>
      <c r="L42" s="152">
        <f t="shared" si="0"/>
        <v>0</v>
      </c>
      <c r="M42" s="152">
        <f t="shared" si="1"/>
        <v>0</v>
      </c>
      <c r="N42" s="152">
        <f t="shared" si="2"/>
        <v>0</v>
      </c>
      <c r="O42" s="153" t="str">
        <f t="shared" si="3"/>
        <v/>
      </c>
      <c r="P42" s="105">
        <v>0</v>
      </c>
      <c r="Q42" s="105">
        <v>0</v>
      </c>
      <c r="R42" s="105">
        <v>0</v>
      </c>
      <c r="S42" s="105">
        <v>0</v>
      </c>
      <c r="T42" s="144">
        <f t="shared" si="4"/>
        <v>0</v>
      </c>
    </row>
    <row r="43" spans="1:24">
      <c r="A43" s="91">
        <f>'Waste plan (estimate)'!A35</f>
        <v>0</v>
      </c>
      <c r="B43" s="92"/>
      <c r="C43" s="92"/>
      <c r="D43" s="94"/>
      <c r="E43" s="110">
        <f>IF(A43="",0,SUMIF('Waste plan (estimate)'!$A$5:$A$203,A43,'Waste plan (estimate)'!$B$5:$B$203))</f>
        <v>0</v>
      </c>
      <c r="F43" s="95"/>
      <c r="G43" s="95"/>
      <c r="H43" s="95"/>
      <c r="I43" s="95"/>
      <c r="J43" s="95"/>
      <c r="K43" s="95"/>
      <c r="L43" s="152">
        <f t="shared" si="0"/>
        <v>0</v>
      </c>
      <c r="M43" s="152">
        <f t="shared" si="1"/>
        <v>0</v>
      </c>
      <c r="N43" s="152">
        <f t="shared" si="2"/>
        <v>0</v>
      </c>
      <c r="O43" s="153" t="str">
        <f t="shared" si="3"/>
        <v/>
      </c>
      <c r="P43" s="105">
        <v>0</v>
      </c>
      <c r="Q43" s="105">
        <v>0</v>
      </c>
      <c r="R43" s="105">
        <v>0</v>
      </c>
      <c r="S43" s="105">
        <v>0</v>
      </c>
      <c r="T43" s="144">
        <f t="shared" si="4"/>
        <v>0</v>
      </c>
    </row>
    <row r="44" spans="1:24">
      <c r="A44" s="91">
        <f>'Waste plan (estimate)'!A36</f>
        <v>0</v>
      </c>
      <c r="B44" s="92"/>
      <c r="C44" s="92"/>
      <c r="D44" s="94"/>
      <c r="E44" s="110">
        <f>IF(A44="",0,SUMIF('Waste plan (estimate)'!$A$5:$A$203,A44,'Waste plan (estimate)'!$B$5:$B$203))</f>
        <v>0</v>
      </c>
      <c r="F44" s="95"/>
      <c r="G44" s="95"/>
      <c r="H44" s="95"/>
      <c r="I44" s="95"/>
      <c r="J44" s="95"/>
      <c r="K44" s="95"/>
      <c r="L44" s="152">
        <f t="shared" si="0"/>
        <v>0</v>
      </c>
      <c r="M44" s="152">
        <f t="shared" si="1"/>
        <v>0</v>
      </c>
      <c r="N44" s="152">
        <f t="shared" si="2"/>
        <v>0</v>
      </c>
      <c r="O44" s="153" t="str">
        <f t="shared" si="3"/>
        <v/>
      </c>
      <c r="P44" s="105">
        <v>0</v>
      </c>
      <c r="Q44" s="105">
        <v>0</v>
      </c>
      <c r="R44" s="105">
        <v>0</v>
      </c>
      <c r="S44" s="105">
        <v>0</v>
      </c>
      <c r="T44" s="144">
        <f t="shared" si="4"/>
        <v>0</v>
      </c>
    </row>
    <row r="45" spans="1:24">
      <c r="A45" s="91">
        <f>'Waste plan (estimate)'!A37</f>
        <v>0</v>
      </c>
      <c r="B45" s="92"/>
      <c r="C45" s="92"/>
      <c r="D45" s="94"/>
      <c r="E45" s="110">
        <f>IF(A45="",0,SUMIF('Waste plan (estimate)'!$A$5:$A$203,A45,'Waste plan (estimate)'!$B$5:$B$203))</f>
        <v>0</v>
      </c>
      <c r="F45" s="95"/>
      <c r="G45" s="95"/>
      <c r="H45" s="95"/>
      <c r="I45" s="95"/>
      <c r="J45" s="95"/>
      <c r="K45" s="95"/>
      <c r="L45" s="152">
        <f t="shared" si="0"/>
        <v>0</v>
      </c>
      <c r="M45" s="152">
        <f t="shared" si="1"/>
        <v>0</v>
      </c>
      <c r="N45" s="152">
        <f t="shared" si="2"/>
        <v>0</v>
      </c>
      <c r="O45" s="153" t="str">
        <f t="shared" si="3"/>
        <v/>
      </c>
      <c r="P45" s="105">
        <v>0</v>
      </c>
      <c r="Q45" s="105">
        <v>0</v>
      </c>
      <c r="R45" s="105">
        <v>0</v>
      </c>
      <c r="S45" s="105">
        <v>0</v>
      </c>
      <c r="T45" s="144">
        <f t="shared" si="4"/>
        <v>0</v>
      </c>
    </row>
    <row r="46" spans="1:24">
      <c r="A46" s="91">
        <f>'Waste plan (estimate)'!A38</f>
        <v>0</v>
      </c>
      <c r="B46" s="92"/>
      <c r="C46" s="92"/>
      <c r="D46" s="94"/>
      <c r="E46" s="110">
        <f>IF(A46="",0,SUMIF('Waste plan (estimate)'!$A$5:$A$203,A46,'Waste plan (estimate)'!$B$5:$B$203))</f>
        <v>0</v>
      </c>
      <c r="F46" s="95"/>
      <c r="G46" s="95"/>
      <c r="H46" s="95"/>
      <c r="I46" s="95"/>
      <c r="J46" s="95"/>
      <c r="K46" s="95"/>
      <c r="L46" s="152">
        <f t="shared" si="0"/>
        <v>0</v>
      </c>
      <c r="M46" s="152">
        <f t="shared" si="1"/>
        <v>0</v>
      </c>
      <c r="N46" s="152">
        <f t="shared" si="2"/>
        <v>0</v>
      </c>
      <c r="O46" s="153" t="str">
        <f t="shared" si="3"/>
        <v/>
      </c>
      <c r="P46" s="105">
        <v>0</v>
      </c>
      <c r="Q46" s="105">
        <v>0</v>
      </c>
      <c r="R46" s="105">
        <v>0</v>
      </c>
      <c r="S46" s="105">
        <v>0</v>
      </c>
      <c r="T46" s="144">
        <f t="shared" si="4"/>
        <v>0</v>
      </c>
    </row>
    <row r="47" spans="1:24">
      <c r="A47" s="91">
        <f>'Waste plan (estimate)'!A39</f>
        <v>0</v>
      </c>
      <c r="B47" s="92"/>
      <c r="C47" s="92"/>
      <c r="D47" s="94"/>
      <c r="E47" s="110">
        <f>IF(A47="",0,SUMIF('Waste plan (estimate)'!$A$5:$A$203,A47,'Waste plan (estimate)'!$B$5:$B$203))</f>
        <v>0</v>
      </c>
      <c r="F47" s="95"/>
      <c r="G47" s="95"/>
      <c r="H47" s="95"/>
      <c r="I47" s="95"/>
      <c r="J47" s="95"/>
      <c r="K47" s="95"/>
      <c r="L47" s="152">
        <f t="shared" si="0"/>
        <v>0</v>
      </c>
      <c r="M47" s="152">
        <f t="shared" si="1"/>
        <v>0</v>
      </c>
      <c r="N47" s="152">
        <f t="shared" si="2"/>
        <v>0</v>
      </c>
      <c r="O47" s="153" t="str">
        <f t="shared" si="3"/>
        <v/>
      </c>
      <c r="P47" s="105">
        <v>0</v>
      </c>
      <c r="Q47" s="105">
        <v>0</v>
      </c>
      <c r="R47" s="105">
        <v>0</v>
      </c>
      <c r="S47" s="105">
        <v>0</v>
      </c>
      <c r="T47" s="144">
        <f t="shared" si="4"/>
        <v>0</v>
      </c>
    </row>
    <row r="48" spans="1:24">
      <c r="A48" s="91">
        <f>'Waste plan (estimate)'!A40</f>
        <v>0</v>
      </c>
      <c r="B48" s="92"/>
      <c r="C48" s="92"/>
      <c r="D48" s="94"/>
      <c r="E48" s="110">
        <f>IF(A48="",0,SUMIF('Waste plan (estimate)'!$A$5:$A$203,A48,'Waste plan (estimate)'!$B$5:$B$203))</f>
        <v>0</v>
      </c>
      <c r="F48" s="95"/>
      <c r="G48" s="95"/>
      <c r="H48" s="95"/>
      <c r="I48" s="95"/>
      <c r="J48" s="95"/>
      <c r="K48" s="95"/>
      <c r="L48" s="152">
        <f t="shared" si="0"/>
        <v>0</v>
      </c>
      <c r="M48" s="152">
        <f t="shared" si="1"/>
        <v>0</v>
      </c>
      <c r="N48" s="152">
        <f t="shared" si="2"/>
        <v>0</v>
      </c>
      <c r="O48" s="153" t="str">
        <f t="shared" si="3"/>
        <v/>
      </c>
      <c r="P48" s="105">
        <v>0</v>
      </c>
      <c r="Q48" s="105">
        <v>0</v>
      </c>
      <c r="R48" s="105">
        <v>0</v>
      </c>
      <c r="S48" s="105">
        <v>0</v>
      </c>
      <c r="T48" s="144">
        <f t="shared" si="4"/>
        <v>0</v>
      </c>
    </row>
    <row r="49" spans="1:20">
      <c r="A49" s="91">
        <f>'Waste plan (estimate)'!A41</f>
        <v>0</v>
      </c>
      <c r="B49" s="92"/>
      <c r="C49" s="92"/>
      <c r="D49" s="94"/>
      <c r="E49" s="110">
        <f>IF(A49="",0,SUMIF('Waste plan (estimate)'!$A$5:$A$203,A49,'Waste plan (estimate)'!$B$5:$B$203))</f>
        <v>0</v>
      </c>
      <c r="F49" s="95"/>
      <c r="G49" s="95"/>
      <c r="H49" s="95"/>
      <c r="I49" s="95"/>
      <c r="J49" s="95"/>
      <c r="K49" s="95"/>
      <c r="L49" s="152">
        <f t="shared" si="0"/>
        <v>0</v>
      </c>
      <c r="M49" s="152">
        <f t="shared" si="1"/>
        <v>0</v>
      </c>
      <c r="N49" s="152">
        <f t="shared" si="2"/>
        <v>0</v>
      </c>
      <c r="O49" s="153" t="str">
        <f t="shared" si="3"/>
        <v/>
      </c>
      <c r="P49" s="105">
        <v>0</v>
      </c>
      <c r="Q49" s="105">
        <v>0</v>
      </c>
      <c r="R49" s="105">
        <v>0</v>
      </c>
      <c r="S49" s="105">
        <v>0</v>
      </c>
      <c r="T49" s="144">
        <f t="shared" si="4"/>
        <v>0</v>
      </c>
    </row>
    <row r="50" spans="1:20">
      <c r="A50" s="91">
        <f>'Waste plan (estimate)'!A42</f>
        <v>0</v>
      </c>
      <c r="B50" s="92"/>
      <c r="C50" s="92"/>
      <c r="D50" s="94"/>
      <c r="E50" s="110">
        <f>IF(A50="",0,SUMIF('Waste plan (estimate)'!$A$5:$A$203,A50,'Waste plan (estimate)'!$B$5:$B$203))</f>
        <v>0</v>
      </c>
      <c r="F50" s="95"/>
      <c r="G50" s="95"/>
      <c r="H50" s="95"/>
      <c r="I50" s="95"/>
      <c r="J50" s="95"/>
      <c r="K50" s="95"/>
      <c r="L50" s="152">
        <f t="shared" si="0"/>
        <v>0</v>
      </c>
      <c r="M50" s="152">
        <f t="shared" si="1"/>
        <v>0</v>
      </c>
      <c r="N50" s="152">
        <f t="shared" si="2"/>
        <v>0</v>
      </c>
      <c r="O50" s="153" t="str">
        <f t="shared" si="3"/>
        <v/>
      </c>
      <c r="P50" s="105">
        <v>0</v>
      </c>
      <c r="Q50" s="105">
        <v>0</v>
      </c>
      <c r="R50" s="105">
        <v>0</v>
      </c>
      <c r="S50" s="105">
        <v>0</v>
      </c>
      <c r="T50" s="144">
        <f t="shared" si="4"/>
        <v>0</v>
      </c>
    </row>
    <row r="51" spans="1:20">
      <c r="A51" s="91">
        <f>'Waste plan (estimate)'!A43</f>
        <v>0</v>
      </c>
      <c r="B51" s="92"/>
      <c r="C51" s="92"/>
      <c r="D51" s="94"/>
      <c r="E51" s="110">
        <f>IF(A51="",0,SUMIF('Waste plan (estimate)'!$A$5:$A$203,A51,'Waste plan (estimate)'!$B$5:$B$203))</f>
        <v>0</v>
      </c>
      <c r="F51" s="95"/>
      <c r="G51" s="95"/>
      <c r="H51" s="95"/>
      <c r="I51" s="95"/>
      <c r="J51" s="95"/>
      <c r="K51" s="95"/>
      <c r="L51" s="152">
        <f t="shared" si="0"/>
        <v>0</v>
      </c>
      <c r="M51" s="152">
        <f t="shared" si="1"/>
        <v>0</v>
      </c>
      <c r="N51" s="152">
        <f t="shared" si="2"/>
        <v>0</v>
      </c>
      <c r="O51" s="153" t="str">
        <f t="shared" ref="O51" si="6">IF(L51=0,"",N51/L51)</f>
        <v/>
      </c>
      <c r="P51" s="105">
        <v>0</v>
      </c>
      <c r="Q51" s="105">
        <v>0</v>
      </c>
      <c r="R51" s="105">
        <v>0</v>
      </c>
      <c r="S51" s="105">
        <v>0</v>
      </c>
      <c r="T51" s="144">
        <f t="shared" ref="T51" si="7">(P51+Q51)-(R51+S51)</f>
        <v>0</v>
      </c>
    </row>
    <row r="52" spans="1:20">
      <c r="A52" s="148">
        <f>'Waste plan (estimate)'!A43</f>
        <v>0</v>
      </c>
      <c r="B52" s="149"/>
      <c r="C52" s="149"/>
      <c r="D52" s="150"/>
      <c r="E52" s="151">
        <f>IF(A52="",0,SUMIF('Waste plan (estimate)'!$A$5:$A$203,A52,'Waste plan (estimate)'!$B$5:$B$203))</f>
        <v>0</v>
      </c>
      <c r="F52" s="145"/>
      <c r="G52" s="145"/>
      <c r="H52" s="145"/>
      <c r="I52" s="145"/>
      <c r="J52" s="145"/>
      <c r="K52" s="145"/>
      <c r="L52" s="154">
        <f t="shared" si="0"/>
        <v>0</v>
      </c>
      <c r="M52" s="154">
        <f t="shared" si="1"/>
        <v>0</v>
      </c>
      <c r="N52" s="154">
        <f t="shared" si="2"/>
        <v>0</v>
      </c>
      <c r="O52" s="155" t="str">
        <f t="shared" si="3"/>
        <v/>
      </c>
      <c r="P52" s="146">
        <v>0</v>
      </c>
      <c r="Q52" s="146">
        <v>0</v>
      </c>
      <c r="R52" s="146">
        <v>0</v>
      </c>
      <c r="S52" s="146">
        <v>0</v>
      </c>
      <c r="T52" s="147">
        <f t="shared" si="4"/>
        <v>0</v>
      </c>
    </row>
    <row r="53" spans="1:20" ht="32.1">
      <c r="E53" s="96" t="s">
        <v>141</v>
      </c>
      <c r="F53" s="97" t="s">
        <v>187</v>
      </c>
      <c r="G53" s="97" t="s">
        <v>188</v>
      </c>
      <c r="H53" s="97" t="s">
        <v>144</v>
      </c>
      <c r="I53" s="97" t="s">
        <v>189</v>
      </c>
      <c r="J53" s="97" t="s">
        <v>146</v>
      </c>
      <c r="K53" s="97" t="s">
        <v>147</v>
      </c>
      <c r="L53" s="96" t="s">
        <v>190</v>
      </c>
      <c r="M53" s="110">
        <f t="shared" si="1"/>
        <v>0</v>
      </c>
      <c r="N53" s="98" t="s">
        <v>150</v>
      </c>
      <c r="O53" s="98" t="s">
        <v>151</v>
      </c>
      <c r="P53" s="99" t="s">
        <v>191</v>
      </c>
      <c r="Q53" s="99" t="s">
        <v>192</v>
      </c>
      <c r="R53" s="99" t="s">
        <v>193</v>
      </c>
      <c r="S53" s="100" t="s">
        <v>194</v>
      </c>
      <c r="T53" s="100" t="s">
        <v>156</v>
      </c>
    </row>
    <row r="54" spans="1:20">
      <c r="A54" s="200" t="s">
        <v>195</v>
      </c>
      <c r="B54" s="242"/>
      <c r="C54" s="242"/>
      <c r="D54" s="242"/>
      <c r="E54" s="101">
        <f t="shared" ref="E54:L54" si="8">SUM(E15:E52)</f>
        <v>0</v>
      </c>
      <c r="F54" s="101">
        <f t="shared" si="8"/>
        <v>0</v>
      </c>
      <c r="G54" s="101">
        <f t="shared" si="8"/>
        <v>0</v>
      </c>
      <c r="H54" s="101">
        <f t="shared" si="8"/>
        <v>0</v>
      </c>
      <c r="I54" s="101">
        <f t="shared" si="8"/>
        <v>0</v>
      </c>
      <c r="J54" s="101">
        <f t="shared" si="8"/>
        <v>0</v>
      </c>
      <c r="K54" s="101">
        <f t="shared" si="8"/>
        <v>0</v>
      </c>
      <c r="L54" s="101">
        <f t="shared" si="8"/>
        <v>0</v>
      </c>
      <c r="M54" s="101"/>
      <c r="N54" s="101">
        <f>SUM(N15:N52)</f>
        <v>0</v>
      </c>
      <c r="O54" s="102" t="str">
        <f>IF(L54=0,"",N54/L54)</f>
        <v/>
      </c>
      <c r="P54" s="103">
        <f>SUM(P15:P52)</f>
        <v>0</v>
      </c>
      <c r="Q54" s="103">
        <f>SUM(Q15:Q52)</f>
        <v>0</v>
      </c>
      <c r="R54" s="104">
        <f>SUM(R15:R52)</f>
        <v>0</v>
      </c>
      <c r="S54" s="104">
        <f>SUM(S15:S52)</f>
        <v>0</v>
      </c>
      <c r="T54" s="104">
        <f>SUM(T15:T52)</f>
        <v>0</v>
      </c>
    </row>
  </sheetData>
  <mergeCells count="16">
    <mergeCell ref="V28:X28"/>
    <mergeCell ref="V16:Y16"/>
    <mergeCell ref="P3:T4"/>
    <mergeCell ref="P5:T5"/>
    <mergeCell ref="P6:T6"/>
    <mergeCell ref="P9:T9"/>
    <mergeCell ref="P10:T10"/>
    <mergeCell ref="P7:T8"/>
    <mergeCell ref="V12:AA12"/>
    <mergeCell ref="V19:Z20"/>
    <mergeCell ref="A1:T1"/>
    <mergeCell ref="A54:D54"/>
    <mergeCell ref="F10:H10"/>
    <mergeCell ref="I10:K10"/>
    <mergeCell ref="A12:T13"/>
    <mergeCell ref="A2:K3"/>
  </mergeCells>
  <pageMargins left="0.7" right="0.7" top="0.75" bottom="0.75" header="0.3" footer="0.3"/>
  <tableParts count="2">
    <tablePart r:id="rId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69"/>
  <sheetViews>
    <sheetView showGridLines="0" topLeftCell="A60" workbookViewId="0">
      <selection activeCell="H62" sqref="H62"/>
    </sheetView>
  </sheetViews>
  <sheetFormatPr defaultColWidth="8.85546875" defaultRowHeight="15"/>
  <cols>
    <col min="1" max="1" width="24" customWidth="1"/>
    <col min="2" max="2" width="2" hidden="1" customWidth="1"/>
    <col min="3" max="4" width="14" customWidth="1"/>
    <col min="5" max="5" width="17.7109375" customWidth="1"/>
    <col min="6" max="6" width="14" customWidth="1"/>
    <col min="7" max="7" width="16" customWidth="1"/>
    <col min="8" max="9" width="14" customWidth="1"/>
    <col min="10" max="10" width="10.42578125" customWidth="1"/>
    <col min="11" max="11" width="26.42578125" customWidth="1"/>
    <col min="12" max="12" width="13.42578125" customWidth="1"/>
    <col min="13" max="13" width="15.42578125" customWidth="1"/>
    <col min="14" max="14" width="19.42578125" customWidth="1"/>
    <col min="15" max="15" width="13.140625" customWidth="1"/>
    <col min="16" max="16" width="17.140625" customWidth="1"/>
    <col min="17" max="17" width="20.42578125" customWidth="1"/>
    <col min="18" max="18" width="17.140625" customWidth="1"/>
    <col min="19" max="19" width="46.42578125" customWidth="1"/>
  </cols>
  <sheetData>
    <row r="1" spans="1:14" ht="21.95" customHeight="1">
      <c r="A1" s="160" t="s">
        <v>196</v>
      </c>
      <c r="B1" s="231"/>
      <c r="C1" s="231"/>
      <c r="D1" s="231"/>
      <c r="E1" s="231"/>
      <c r="F1" s="231"/>
      <c r="G1" s="231"/>
      <c r="H1" s="231"/>
      <c r="I1" s="231"/>
      <c r="J1" s="231"/>
      <c r="K1" s="231"/>
      <c r="L1" s="231"/>
      <c r="M1" s="231"/>
    </row>
    <row r="2" spans="1:14" ht="33.950000000000003" customHeight="1">
      <c r="A2" s="171" t="s">
        <v>197</v>
      </c>
      <c r="B2" s="232"/>
      <c r="C2" s="232"/>
      <c r="D2" s="232"/>
      <c r="E2" s="232"/>
      <c r="F2" s="232"/>
      <c r="G2" s="232"/>
      <c r="H2" s="232"/>
      <c r="I2" s="232"/>
      <c r="J2" s="232"/>
      <c r="K2" s="232"/>
      <c r="L2" s="232"/>
      <c r="M2" s="232"/>
    </row>
    <row r="4" spans="1:14" ht="21.95" customHeight="1">
      <c r="A4" s="157" t="s">
        <v>198</v>
      </c>
      <c r="B4" s="233"/>
      <c r="C4" s="233"/>
      <c r="D4" s="233"/>
      <c r="E4" s="233"/>
      <c r="F4" s="233"/>
      <c r="G4" s="233"/>
      <c r="H4" s="233"/>
      <c r="I4" s="233"/>
      <c r="J4" s="233"/>
      <c r="K4" s="233"/>
      <c r="L4" s="233"/>
      <c r="M4" s="233"/>
    </row>
    <row r="5" spans="1:14" ht="20.25" customHeight="1">
      <c r="A5" s="220" t="s">
        <v>199</v>
      </c>
      <c r="B5" s="232"/>
      <c r="C5" s="232"/>
      <c r="D5" s="232"/>
      <c r="E5" s="232"/>
      <c r="G5" s="223">
        <f>'Waste plan (estimate)'!B44</f>
        <v>0</v>
      </c>
      <c r="H5" s="243"/>
      <c r="I5" s="244"/>
    </row>
    <row r="6" spans="1:14" ht="20.25" customHeight="1">
      <c r="A6" s="220" t="s">
        <v>200</v>
      </c>
      <c r="B6" s="232"/>
      <c r="C6" s="232"/>
      <c r="D6" s="232"/>
      <c r="E6" s="232"/>
      <c r="G6" s="223">
        <f>'Waste plan (estimate)'!E44</f>
        <v>0</v>
      </c>
      <c r="H6" s="243"/>
      <c r="I6" s="244"/>
    </row>
    <row r="7" spans="1:14" ht="20.25" customHeight="1">
      <c r="A7" s="220" t="s">
        <v>126</v>
      </c>
      <c r="B7" s="232"/>
      <c r="C7" s="232"/>
      <c r="D7" s="232"/>
      <c r="E7" s="232"/>
      <c r="G7" s="222" t="str">
        <f>IF(G5=0,"",G6/G5)</f>
        <v/>
      </c>
      <c r="H7" s="243"/>
      <c r="I7" s="244"/>
    </row>
    <row r="8" spans="1:14" ht="20.25" customHeight="1">
      <c r="A8" s="220" t="s">
        <v>201</v>
      </c>
      <c r="B8" s="232"/>
      <c r="C8" s="232"/>
      <c r="D8" s="232"/>
      <c r="E8" s="232"/>
      <c r="G8" s="223">
        <f>'Waste record (actual)'!L54</f>
        <v>0</v>
      </c>
      <c r="H8" s="243"/>
      <c r="I8" s="244"/>
    </row>
    <row r="9" spans="1:14" ht="20.25" customHeight="1">
      <c r="A9" s="220" t="s">
        <v>202</v>
      </c>
      <c r="B9" s="232"/>
      <c r="C9" s="232"/>
      <c r="D9" s="232"/>
      <c r="E9" s="232"/>
      <c r="G9" s="223">
        <f>'Waste record (actual)'!N54</f>
        <v>0</v>
      </c>
      <c r="H9" s="243"/>
      <c r="I9" s="244"/>
    </row>
    <row r="10" spans="1:14" ht="20.25" customHeight="1">
      <c r="A10" s="220" t="s">
        <v>203</v>
      </c>
      <c r="B10" s="232"/>
      <c r="C10" s="232"/>
      <c r="D10" s="232"/>
      <c r="E10" s="232"/>
      <c r="G10" s="222" t="str">
        <f>IF(G8=0,"",G9/G8)</f>
        <v/>
      </c>
      <c r="H10" s="243"/>
      <c r="I10" s="244"/>
    </row>
    <row r="11" spans="1:14" ht="20.25" customHeight="1">
      <c r="A11" s="220" t="s">
        <v>204</v>
      </c>
      <c r="B11" s="232"/>
      <c r="C11" s="232"/>
      <c r="D11" s="232"/>
      <c r="E11" s="232"/>
      <c r="G11" s="223">
        <f>'Waste record (actual)'!J54</f>
        <v>0</v>
      </c>
      <c r="H11" s="243"/>
      <c r="I11" s="244"/>
    </row>
    <row r="12" spans="1:14" ht="20.25" customHeight="1">
      <c r="A12" s="220" t="s">
        <v>205</v>
      </c>
      <c r="B12" s="232"/>
      <c r="C12" s="232"/>
      <c r="D12" s="232"/>
      <c r="E12" s="232"/>
      <c r="G12" s="223">
        <f>'Waste record (actual)'!I54</f>
        <v>0</v>
      </c>
      <c r="H12" s="243"/>
      <c r="I12" s="244"/>
    </row>
    <row r="13" spans="1:14" ht="20.25" customHeight="1">
      <c r="A13" s="220" t="s">
        <v>206</v>
      </c>
      <c r="B13" s="232"/>
      <c r="C13" s="232"/>
      <c r="D13" s="232"/>
      <c r="E13" s="232"/>
      <c r="G13" s="221">
        <f>'Waste record (actual)'!R54+'Waste record (actual)'!S54</f>
        <v>0</v>
      </c>
      <c r="H13" s="245"/>
      <c r="I13" s="246"/>
    </row>
    <row r="15" spans="1:14" ht="21.95" customHeight="1">
      <c r="A15" s="157" t="s">
        <v>207</v>
      </c>
      <c r="B15" s="233"/>
      <c r="C15" s="233"/>
      <c r="D15" s="233"/>
      <c r="E15" s="233"/>
      <c r="F15" s="233"/>
      <c r="G15" s="233"/>
      <c r="H15" s="233"/>
      <c r="I15" s="233"/>
      <c r="J15" s="233"/>
      <c r="K15" s="233"/>
      <c r="L15" s="233"/>
      <c r="M15" s="233"/>
      <c r="N15" s="232"/>
    </row>
    <row r="16" spans="1:14" ht="36.950000000000003" customHeight="1">
      <c r="A16" s="229" t="s">
        <v>208</v>
      </c>
      <c r="B16" s="247"/>
      <c r="C16" s="247"/>
      <c r="D16" s="247"/>
      <c r="E16" s="247"/>
      <c r="F16" s="247"/>
      <c r="G16" s="247"/>
      <c r="H16" s="247"/>
      <c r="I16" s="248"/>
      <c r="J16" s="30" t="s">
        <v>209</v>
      </c>
      <c r="K16" s="30" t="s">
        <v>210</v>
      </c>
      <c r="L16" s="230" t="s">
        <v>211</v>
      </c>
      <c r="M16" s="249"/>
      <c r="N16" s="250"/>
    </row>
    <row r="17" spans="1:19" ht="27.95" customHeight="1">
      <c r="A17" s="227" t="s">
        <v>212</v>
      </c>
      <c r="B17" s="243"/>
      <c r="C17" s="243"/>
      <c r="D17" s="243"/>
      <c r="E17" s="243"/>
      <c r="F17" s="243"/>
      <c r="G17" s="243"/>
      <c r="H17" s="243"/>
      <c r="I17" s="244"/>
      <c r="J17" s="62" t="b">
        <v>0</v>
      </c>
      <c r="K17" s="80" t="b">
        <v>0</v>
      </c>
      <c r="L17" s="225"/>
      <c r="M17" s="251"/>
      <c r="N17" s="251"/>
    </row>
    <row r="18" spans="1:19" ht="27.95" customHeight="1">
      <c r="A18" s="227" t="s">
        <v>213</v>
      </c>
      <c r="B18" s="243"/>
      <c r="C18" s="243"/>
      <c r="D18" s="243"/>
      <c r="E18" s="243"/>
      <c r="F18" s="243"/>
      <c r="G18" s="243"/>
      <c r="H18" s="243"/>
      <c r="I18" s="244"/>
      <c r="J18" s="62" t="b">
        <v>0</v>
      </c>
      <c r="K18" s="80" t="b">
        <v>0</v>
      </c>
      <c r="L18" s="225"/>
      <c r="M18" s="251"/>
      <c r="N18" s="251"/>
      <c r="O18" s="81"/>
    </row>
    <row r="19" spans="1:19" ht="27.95" customHeight="1">
      <c r="A19" s="227" t="s">
        <v>214</v>
      </c>
      <c r="B19" s="243"/>
      <c r="C19" s="243"/>
      <c r="D19" s="243"/>
      <c r="E19" s="243"/>
      <c r="F19" s="243"/>
      <c r="G19" s="243"/>
      <c r="H19" s="243"/>
      <c r="I19" s="244"/>
      <c r="J19" s="62" t="b">
        <v>0</v>
      </c>
      <c r="K19" s="82" t="b">
        <v>0</v>
      </c>
      <c r="L19" s="225"/>
      <c r="M19" s="251"/>
      <c r="N19" s="251"/>
    </row>
    <row r="21" spans="1:19" ht="21.95" customHeight="1">
      <c r="A21" s="35" t="s">
        <v>215</v>
      </c>
      <c r="B21" s="36"/>
      <c r="C21" s="36"/>
      <c r="D21" s="36"/>
      <c r="E21" s="36"/>
      <c r="F21" s="36"/>
      <c r="G21" s="36"/>
      <c r="H21" s="36"/>
      <c r="I21" s="36"/>
      <c r="J21" s="29"/>
      <c r="K21" s="127" t="s">
        <v>216</v>
      </c>
      <c r="L21" s="36"/>
      <c r="M21" s="36"/>
      <c r="N21" s="36"/>
      <c r="O21" s="36"/>
      <c r="P21" s="36"/>
      <c r="Q21" s="36"/>
      <c r="R21" s="36"/>
      <c r="S21" s="36"/>
    </row>
    <row r="22" spans="1:19" ht="27.95" customHeight="1">
      <c r="A22" s="224" t="s">
        <v>217</v>
      </c>
      <c r="B22" s="240"/>
      <c r="C22" s="240"/>
      <c r="D22" s="240"/>
      <c r="E22" s="240"/>
      <c r="F22" s="240"/>
      <c r="G22" s="240"/>
      <c r="H22" s="240"/>
      <c r="I22" s="240"/>
      <c r="K22" s="75" t="s">
        <v>218</v>
      </c>
    </row>
    <row r="23" spans="1:19" ht="45.75" customHeight="1">
      <c r="A23" s="229" t="s">
        <v>139</v>
      </c>
      <c r="B23" s="248"/>
      <c r="C23" s="30" t="s">
        <v>219</v>
      </c>
      <c r="D23" s="30" t="s">
        <v>220</v>
      </c>
      <c r="E23" s="30" t="s">
        <v>221</v>
      </c>
      <c r="F23" s="229" t="s">
        <v>222</v>
      </c>
      <c r="G23" s="247"/>
      <c r="H23" s="247"/>
      <c r="I23" s="248"/>
      <c r="K23" s="83" t="s">
        <v>223</v>
      </c>
      <c r="L23" s="87" t="s">
        <v>224</v>
      </c>
      <c r="M23" s="88" t="s">
        <v>202</v>
      </c>
      <c r="N23" s="89" t="s">
        <v>225</v>
      </c>
      <c r="O23" s="89" t="s">
        <v>226</v>
      </c>
      <c r="P23" s="87" t="s">
        <v>227</v>
      </c>
      <c r="Q23" s="87" t="s">
        <v>228</v>
      </c>
      <c r="R23" s="87" t="s">
        <v>229</v>
      </c>
      <c r="S23" s="79" t="s">
        <v>86</v>
      </c>
    </row>
    <row r="24" spans="1:19" ht="24" customHeight="1">
      <c r="A24" s="90" cm="1">
        <f t="array" ref="A24">IFERROR(
  INDEX('Waste record (actual)'!$A$15:$A$52,
    _xlfn.AGGREGATE(
      15,6,
      (ROW('Waste record (actual)'!$A$15:$A$52)-ROW('Waste record (actual)'!$A$15)+1)/
      (('Waste record (actual)'!$A$15:$A$52&lt;&gt;"")*(COUNTIF($A$23:K23,'Waste record (actual)'!$A$15:$A$52)=0)),
      1
    )
  ),
"")</f>
        <v>0</v>
      </c>
      <c r="B24" s="91"/>
      <c r="C24" s="110" t="str">
        <f>IF($A24="","",IFERROR(INDEX('Waste plan (estimate)'!$B$5:$B$203, MATCH($A24,'Waste plan (estimate)'!$A$5:$A$203,0)),""))</f>
        <v/>
      </c>
      <c r="D24" s="110">
        <f>IF($A24="","",SUMIF('Waste record (actual)'!$A$15:$A$508,$A24,'Waste record (actual)'!$L$15:$L$508))</f>
        <v>0</v>
      </c>
      <c r="E24" s="110" t="e">
        <f t="shared" ref="E24:E59" si="0">IF($A24="","",D24-C24)</f>
        <v>#VALUE!</v>
      </c>
      <c r="F24" s="219"/>
      <c r="G24" s="243"/>
      <c r="H24" s="243"/>
      <c r="I24" s="244"/>
      <c r="K24" s="106" cm="1">
        <f t="array" ref="K24">IFERROR(
  INDEX('Waste record (actual)'!$A$15:$A$52,
    _xlfn.AGGREGATE(
      15,6,
      (ROW('Waste record (actual)'!$A$15:$A$52)-ROW('Waste record (actual)'!$A$15)+1)/
      (('Waste record (actual)'!$A$15:$A$52&lt;&gt;"")*(COUNTIF($A$23:K23,'Waste record (actual)'!$A$15:$A$52)=0)),
      1
    )
  ),
"")</f>
        <v>0</v>
      </c>
      <c r="L24" s="85" t="str">
        <f>IF($A24="","",IFERROR(INDEX('Waste plan (estimate)'!$E$5:$E$203, MATCH($A24,'Waste plan (estimate)'!$A$5:$A$203,0)),""))</f>
        <v/>
      </c>
      <c r="M24" s="113">
        <f>IF($A24="","",SUMIF('Waste record (actual)'!$A$15:$A$508,$A24,'Waste record (actual)'!$N$15:$N$508))</f>
        <v>0</v>
      </c>
      <c r="N24" s="111">
        <f>IF($A24="","",SUMIF('Waste record (actual)'!$A$15:$A$508,$A24,'Waste record (actual)'!$J$15:$J$508))</f>
        <v>0</v>
      </c>
      <c r="O24" s="114">
        <f>IF($A24="","",SUMIF('Waste record (actual)'!$A$15:$A$508,$A24,'Waste record (actual)'!$I$15:$I$508))</f>
        <v>0</v>
      </c>
      <c r="P24" s="115">
        <f>IF($A24="","",SUMIF('Waste record (actual)'!$A$15:$A$508,$A24,'Waste record (actual)'!$P$15:$P$508))</f>
        <v>0</v>
      </c>
      <c r="Q24" s="115">
        <f>IF($A24="","",SUMIF('Waste record (actual)'!$A$15:$A$508,$A24,'Waste record (actual)'!$Q$15:$Q$508))</f>
        <v>0</v>
      </c>
      <c r="R24" s="115">
        <f>IF($A24="","",SUMIF('Waste record (actual)'!$A$15:$A$508,$A24,'Waste record (actual)'!$S$15:$S$508))</f>
        <v>0</v>
      </c>
      <c r="S24" s="84"/>
    </row>
    <row r="25" spans="1:19" ht="24" customHeight="1">
      <c r="A25" s="90" t="str" cm="1">
        <f t="array" ref="A25">IFERROR(
  INDEX('Waste record (actual)'!$A$15:$A$52,
    _xlfn.AGGREGATE(
      15,6,
      (ROW('Waste record (actual)'!$A$15:$A$52)-ROW('Waste record (actual)'!$A$15)+1)/
      (('Waste record (actual)'!$A$15:$A$52&lt;&gt;"")*(COUNTIF($A$23:K24,'Waste record (actual)'!$A$15:$A$52)=0)),
      1
    )
  ),
"")</f>
        <v/>
      </c>
      <c r="B25" s="86"/>
      <c r="C25" s="110" t="str">
        <f>IF($A25="","",IFERROR(INDEX('Waste plan (estimate)'!$B$5:$B$203, MATCH($A25,'Waste plan (estimate)'!$A$5:$A$203,0)),""))</f>
        <v/>
      </c>
      <c r="D25" s="110" t="str">
        <f>IF($A25="","",SUMIF('Waste record (actual)'!$A$15:$A$508,$A25,'Waste record (actual)'!$L$15:$L$508))</f>
        <v/>
      </c>
      <c r="E25" s="110" t="str">
        <f t="shared" si="0"/>
        <v/>
      </c>
      <c r="F25" s="219"/>
      <c r="G25" s="243"/>
      <c r="H25" s="243"/>
      <c r="I25" s="244"/>
      <c r="K25" s="106" t="str" cm="1">
        <f t="array" ref="K25">IFERROR(
  INDEX('Waste record (actual)'!$A$15:$A$52,
    _xlfn.AGGREGATE(
      15,6,
      (ROW('Waste record (actual)'!$A$15:$A$52)-ROW('Waste record (actual)'!$A$15)+1)/
      (('Waste record (actual)'!$A$15:$A$52&lt;&gt;"")*(COUNTIF($A$23:K24,'Waste record (actual)'!$A$15:$A$52)=0)),
      1
    )
  ),
"")</f>
        <v/>
      </c>
      <c r="L25" s="85" t="str">
        <f>IF($A25="","",IFERROR(INDEX('Waste plan (estimate)'!$E$5:$E$203, MATCH($A25,'Waste plan (estimate)'!$A$5:$A$203,0)),""))</f>
        <v/>
      </c>
      <c r="M25" s="113" t="str">
        <f>IF($A25="","",SUMIF('Waste record (actual)'!$A$15:$A$508,$A25,'Waste record (actual)'!$N$15:$N$508))</f>
        <v/>
      </c>
      <c r="N25" s="111" t="str">
        <f>IF($A25="","",SUMIF('Waste record (actual)'!$A$15:$A$508,$A25,'Waste record (actual)'!$J$15:$J$508))</f>
        <v/>
      </c>
      <c r="O25" s="114" t="str">
        <f>IF($A25="","",SUMIF('Waste record (actual)'!$A$15:$A$508,$A25,'Waste record (actual)'!$I$15:$I$508))</f>
        <v/>
      </c>
      <c r="P25" s="115" t="str">
        <f>IF($A25="","",SUMIF('Waste record (actual)'!$A$15:$A$508,$A25,'Waste record (actual)'!$P$15:$P$508))</f>
        <v/>
      </c>
      <c r="Q25" s="115" t="str">
        <f>IF($A25="","",SUMIF('Waste record (actual)'!$A$15:$A$508,$A25,'Waste record (actual)'!$Q$15:$Q$508))</f>
        <v/>
      </c>
      <c r="R25" s="115" t="str">
        <f>IF($A25="","",SUMIF('Waste record (actual)'!$A$15:$A$508,$A25,'Waste record (actual)'!$S$15:$S$508))</f>
        <v/>
      </c>
      <c r="S25" s="84"/>
    </row>
    <row r="26" spans="1:19" ht="24" customHeight="1">
      <c r="A26" s="90" t="str" cm="1">
        <f t="array" ref="A26">IFERROR(
  INDEX('Waste record (actual)'!$A$15:$A$52,
    _xlfn.AGGREGATE(
      15,6,
      (ROW('Waste record (actual)'!$A$15:$A$52)-ROW('Waste record (actual)'!$A$15)+1)/
      (('Waste record (actual)'!$A$15:$A$52&lt;&gt;"")*(COUNTIF($A$23:K25,'Waste record (actual)'!$A$15:$A$52)=0)),
      1
    )
  ),
"")</f>
        <v/>
      </c>
      <c r="B26" s="86"/>
      <c r="C26" s="110" t="str">
        <f>IF($A26="","",IFERROR(INDEX('Waste plan (estimate)'!$B$5:$B$203, MATCH($A26,'Waste plan (estimate)'!$A$5:$A$203,0)),""))</f>
        <v/>
      </c>
      <c r="D26" s="110" t="str">
        <f>IF($A26="","",SUMIF('Waste record (actual)'!$A$15:$A$508,$A26,'Waste record (actual)'!$L$15:$L$508))</f>
        <v/>
      </c>
      <c r="E26" s="110" t="str">
        <f t="shared" si="0"/>
        <v/>
      </c>
      <c r="F26" s="219"/>
      <c r="G26" s="243"/>
      <c r="H26" s="243"/>
      <c r="I26" s="244"/>
      <c r="K26" s="106" t="str" cm="1">
        <f t="array" ref="K26">IFERROR(
  INDEX('Waste record (actual)'!$A$15:$A$52,
    _xlfn.AGGREGATE(
      15,6,
      (ROW('Waste record (actual)'!$A$15:$A$52)-ROW('Waste record (actual)'!$A$15)+1)/
      (('Waste record (actual)'!$A$15:$A$52&lt;&gt;"")*(COUNTIF($A$23:K25,'Waste record (actual)'!$A$15:$A$52)=0)),
      1
    )
  ),
"")</f>
        <v/>
      </c>
      <c r="L26" s="85" t="str">
        <f>IF($A26="","",IFERROR(INDEX('Waste plan (estimate)'!$E$5:$E$203, MATCH($A26,'Waste plan (estimate)'!$A$5:$A$203,0)),""))</f>
        <v/>
      </c>
      <c r="M26" s="113" t="str">
        <f>IF($A26="","",SUMIF('Waste record (actual)'!$A$15:$A$508,$A26,'Waste record (actual)'!$N$15:$N$508))</f>
        <v/>
      </c>
      <c r="N26" s="111" t="str">
        <f>IF($A26="","",SUMIF('Waste record (actual)'!$A$15:$A$508,$A26,'Waste record (actual)'!$J$15:$J$508))</f>
        <v/>
      </c>
      <c r="O26" s="114" t="str">
        <f>IF($A26="","",SUMIF('Waste record (actual)'!$A$15:$A$508,$A26,'Waste record (actual)'!$I$15:$I$508))</f>
        <v/>
      </c>
      <c r="P26" s="115" t="str">
        <f>IF($A26="","",SUMIF('Waste record (actual)'!$A$15:$A$508,$A26,'Waste record (actual)'!$P$15:$P$508))</f>
        <v/>
      </c>
      <c r="Q26" s="115" t="str">
        <f>IF($A26="","",SUMIF('Waste record (actual)'!$A$15:$A$508,$A26,'Waste record (actual)'!$Q$15:$Q$508))</f>
        <v/>
      </c>
      <c r="R26" s="115" t="str">
        <f>IF($A26="","",SUMIF('Waste record (actual)'!$A$15:$A$508,$A26,'Waste record (actual)'!$S$15:$S$508))</f>
        <v/>
      </c>
      <c r="S26" s="84"/>
    </row>
    <row r="27" spans="1:19" ht="24" customHeight="1">
      <c r="A27" s="90" t="str" cm="1">
        <f t="array" ref="A27">IFERROR(
  INDEX('Waste record (actual)'!$A$15:$A$52,
    _xlfn.AGGREGATE(
      15,6,
      (ROW('Waste record (actual)'!$A$15:$A$52)-ROW('Waste record (actual)'!$A$15)+1)/
      (('Waste record (actual)'!$A$15:$A$52&lt;&gt;"")*(COUNTIF($A$23:K26,'Waste record (actual)'!$A$15:$A$52)=0)),
      1
    )
  ),
"")</f>
        <v/>
      </c>
      <c r="B27" s="86"/>
      <c r="C27" s="110" t="str">
        <f>IF($A27="","",IFERROR(INDEX('Waste plan (estimate)'!$B$5:$B$203, MATCH($A27,'Waste plan (estimate)'!$A$5:$A$203,0)),""))</f>
        <v/>
      </c>
      <c r="D27" s="110" t="str">
        <f>IF($A27="","",SUMIF('Waste record (actual)'!$A$15:$A$508,$A27,'Waste record (actual)'!$L$15:$L$508))</f>
        <v/>
      </c>
      <c r="E27" s="110" t="str">
        <f t="shared" si="0"/>
        <v/>
      </c>
      <c r="F27" s="219"/>
      <c r="G27" s="243"/>
      <c r="H27" s="243"/>
      <c r="I27" s="244"/>
      <c r="K27" s="106" t="str" cm="1">
        <f t="array" ref="K27">IFERROR(
  INDEX('Waste record (actual)'!$A$15:$A$52,
    _xlfn.AGGREGATE(
      15,6,
      (ROW('Waste record (actual)'!$A$15:$A$52)-ROW('Waste record (actual)'!$A$15)+1)/
      (('Waste record (actual)'!$A$15:$A$52&lt;&gt;"")*(COUNTIF($A$23:K26,'Waste record (actual)'!$A$15:$A$52)=0)),
      1
    )
  ),
"")</f>
        <v/>
      </c>
      <c r="L27" s="85" t="str">
        <f>IF($A27="","",IFERROR(INDEX('Waste plan (estimate)'!$E$5:$E$203, MATCH($A27,'Waste plan (estimate)'!$A$5:$A$203,0)),""))</f>
        <v/>
      </c>
      <c r="M27" s="113" t="str">
        <f>IF($A27="","",SUMIF('Waste record (actual)'!$A$15:$A$508,$A27,'Waste record (actual)'!$N$15:$N$508))</f>
        <v/>
      </c>
      <c r="N27" s="111" t="str">
        <f>IF($A27="","",SUMIF('Waste record (actual)'!$A$15:$A$508,$A27,'Waste record (actual)'!$J$15:$J$508))</f>
        <v/>
      </c>
      <c r="O27" s="114" t="str">
        <f>IF($A27="","",SUMIF('Waste record (actual)'!$A$15:$A$508,$A27,'Waste record (actual)'!$I$15:$I$508))</f>
        <v/>
      </c>
      <c r="P27" s="115" t="str">
        <f>IF($A27="","",SUMIF('Waste record (actual)'!$A$15:$A$508,$A27,'Waste record (actual)'!$P$15:$P$508))</f>
        <v/>
      </c>
      <c r="Q27" s="115" t="str">
        <f>IF($A27="","",SUMIF('Waste record (actual)'!$A$15:$A$508,$A27,'Waste record (actual)'!$Q$15:$Q$508))</f>
        <v/>
      </c>
      <c r="R27" s="115" t="str">
        <f>IF($A27="","",SUMIF('Waste record (actual)'!$A$15:$A$508,$A27,'Waste record (actual)'!$S$15:$S$508))</f>
        <v/>
      </c>
      <c r="S27" s="84"/>
    </row>
    <row r="28" spans="1:19" ht="30.95" customHeight="1">
      <c r="A28" s="90" t="str" cm="1">
        <f t="array" ref="A28">IFERROR(
  INDEX('Waste record (actual)'!$A$15:$A$52,
    _xlfn.AGGREGATE(
      15,6,
      (ROW('Waste record (actual)'!$A$15:$A$52)-ROW('Waste record (actual)'!$A$15)+1)/
      (('Waste record (actual)'!$A$15:$A$52&lt;&gt;"")*(COUNTIF($A$23:K27,'Waste record (actual)'!$A$15:$A$52)=0)),
      1
    )
  ),
"")</f>
        <v/>
      </c>
      <c r="B28" s="86"/>
      <c r="C28" s="110" t="str">
        <f>IF($A28="","",IFERROR(INDEX('Waste plan (estimate)'!$B$5:$B$203, MATCH($A28,'Waste plan (estimate)'!$A$5:$A$203,0)),""))</f>
        <v/>
      </c>
      <c r="D28" s="110" t="str">
        <f>IF($A28="","",SUMIF('Waste record (actual)'!$A$15:$A$508,$A28,'Waste record (actual)'!$L$15:$L$508))</f>
        <v/>
      </c>
      <c r="E28" s="110" t="str">
        <f t="shared" si="0"/>
        <v/>
      </c>
      <c r="F28" s="219"/>
      <c r="G28" s="243"/>
      <c r="H28" s="243"/>
      <c r="I28" s="244"/>
      <c r="K28" s="106" t="str" cm="1">
        <f t="array" ref="K28">IFERROR(
  INDEX('Waste record (actual)'!$A$15:$A$52,
    _xlfn.AGGREGATE(
      15,6,
      (ROW('Waste record (actual)'!$A$15:$A$52)-ROW('Waste record (actual)'!$A$15)+1)/
      (('Waste record (actual)'!$A$15:$A$52&lt;&gt;"")*(COUNTIF($A$23:K27,'Waste record (actual)'!$A$15:$A$52)=0)),
      1
    )
  ),
"")</f>
        <v/>
      </c>
      <c r="L28" s="85" t="str">
        <f>IF($A28="","",IFERROR(INDEX('Waste plan (estimate)'!$E$5:$E$203, MATCH($A28,'Waste plan (estimate)'!$A$5:$A$203,0)),""))</f>
        <v/>
      </c>
      <c r="M28" s="113" t="str">
        <f>IF($A28="","",SUMIF('Waste record (actual)'!$A$15:$A$508,$A28,'Waste record (actual)'!$N$15:$N$508))</f>
        <v/>
      </c>
      <c r="N28" s="111" t="str">
        <f>IF($A28="","",SUMIF('Waste record (actual)'!$A$15:$A$508,$A28,'Waste record (actual)'!$J$15:$J$508))</f>
        <v/>
      </c>
      <c r="O28" s="114" t="str">
        <f>IF($A28="","",SUMIF('Waste record (actual)'!$A$15:$A$508,$A28,'Waste record (actual)'!$I$15:$I$508))</f>
        <v/>
      </c>
      <c r="P28" s="115" t="str">
        <f>IF($A28="","",SUMIF('Waste record (actual)'!$A$15:$A$508,$A28,'Waste record (actual)'!$P$15:$P$508))</f>
        <v/>
      </c>
      <c r="Q28" s="115" t="str">
        <f>IF($A28="","",SUMIF('Waste record (actual)'!$A$15:$A$508,$A28,'Waste record (actual)'!$Q$15:$Q$508))</f>
        <v/>
      </c>
      <c r="R28" s="115" t="str">
        <f>IF($A28="","",SUMIF('Waste record (actual)'!$A$15:$A$508,$A28,'Waste record (actual)'!$S$15:$S$508))</f>
        <v/>
      </c>
      <c r="S28" s="84"/>
    </row>
    <row r="29" spans="1:19" ht="24" customHeight="1">
      <c r="A29" s="90" t="str" cm="1">
        <f t="array" ref="A29">IFERROR(
  INDEX('Waste record (actual)'!$A$15:$A$52,
    _xlfn.AGGREGATE(
      15,6,
      (ROW('Waste record (actual)'!$A$15:$A$52)-ROW('Waste record (actual)'!$A$15)+1)/
      (('Waste record (actual)'!$A$15:$A$52&lt;&gt;"")*(COUNTIF($A$23:K28,'Waste record (actual)'!$A$15:$A$52)=0)),
      1
    )
  ),
"")</f>
        <v/>
      </c>
      <c r="B29" s="86"/>
      <c r="C29" s="110" t="str">
        <f>IF($A29="","",IFERROR(INDEX('Waste plan (estimate)'!$B$5:$B$203, MATCH($A29,'Waste plan (estimate)'!$A$5:$A$203,0)),""))</f>
        <v/>
      </c>
      <c r="D29" s="110" t="str">
        <f>IF($A29="","",SUMIF('Waste record (actual)'!$A$15:$A$508,$A29,'Waste record (actual)'!$L$15:$L$508))</f>
        <v/>
      </c>
      <c r="E29" s="110" t="str">
        <f t="shared" si="0"/>
        <v/>
      </c>
      <c r="F29" s="219"/>
      <c r="G29" s="243"/>
      <c r="H29" s="243"/>
      <c r="I29" s="244"/>
      <c r="K29" s="106" t="str" cm="1">
        <f t="array" ref="K29">IFERROR(
  INDEX('Waste record (actual)'!$A$15:$A$52,
    _xlfn.AGGREGATE(
      15,6,
      (ROW('Waste record (actual)'!$A$15:$A$52)-ROW('Waste record (actual)'!$A$15)+1)/
      (('Waste record (actual)'!$A$15:$A$52&lt;&gt;"")*(COUNTIF($A$23:K28,'Waste record (actual)'!$A$15:$A$52)=0)),
      1
    )
  ),
"")</f>
        <v/>
      </c>
      <c r="L29" s="85" t="str">
        <f>IF($A29="","",IFERROR(INDEX('Waste plan (estimate)'!$E$5:$E$203, MATCH($A29,'Waste plan (estimate)'!$A$5:$A$203,0)),""))</f>
        <v/>
      </c>
      <c r="M29" s="113" t="str">
        <f>IF($A29="","",SUMIF('Waste record (actual)'!$A$15:$A$508,$A29,'Waste record (actual)'!$N$15:$N$508))</f>
        <v/>
      </c>
      <c r="N29" s="111" t="str">
        <f>IF($A29="","",SUMIF('Waste record (actual)'!$A$15:$A$508,$A29,'Waste record (actual)'!$J$15:$J$508))</f>
        <v/>
      </c>
      <c r="O29" s="114" t="str">
        <f>IF($A29="","",SUMIF('Waste record (actual)'!$A$15:$A$508,$A29,'Waste record (actual)'!$I$15:$I$508))</f>
        <v/>
      </c>
      <c r="P29" s="115" t="str">
        <f>IF($A29="","",SUMIF('Waste record (actual)'!$A$15:$A$508,$A29,'Waste record (actual)'!$P$15:$P$508))</f>
        <v/>
      </c>
      <c r="Q29" s="115" t="str">
        <f>IF($A29="","",SUMIF('Waste record (actual)'!$A$15:$A$508,$A29,'Waste record (actual)'!$Q$15:$Q$508))</f>
        <v/>
      </c>
      <c r="R29" s="115" t="str">
        <f>IF($A29="","",SUMIF('Waste record (actual)'!$A$15:$A$508,$A29,'Waste record (actual)'!$S$15:$S$508))</f>
        <v/>
      </c>
      <c r="S29" s="84"/>
    </row>
    <row r="30" spans="1:19" ht="24" customHeight="1">
      <c r="A30" s="90" t="str" cm="1">
        <f t="array" ref="A30">IFERROR(
  INDEX('Waste record (actual)'!$A$15:$A$52,
    _xlfn.AGGREGATE(
      15,6,
      (ROW('Waste record (actual)'!$A$15:$A$52)-ROW('Waste record (actual)'!$A$15)+1)/
      (('Waste record (actual)'!$A$15:$A$52&lt;&gt;"")*(COUNTIF($A$23:K29,'Waste record (actual)'!$A$15:$A$52)=0)),
      1
    )
  ),
"")</f>
        <v/>
      </c>
      <c r="B30" s="86"/>
      <c r="C30" s="110" t="str">
        <f>IF($A30="","",IFERROR(INDEX('Waste plan (estimate)'!$B$5:$B$203, MATCH($A30,'Waste plan (estimate)'!$A$5:$A$203,0)),""))</f>
        <v/>
      </c>
      <c r="D30" s="110" t="str">
        <f>IF($A30="","",SUMIF('Waste record (actual)'!$A$15:$A$508,$A30,'Waste record (actual)'!$L$15:$L$508))</f>
        <v/>
      </c>
      <c r="E30" s="110" t="str">
        <f t="shared" si="0"/>
        <v/>
      </c>
      <c r="F30" s="219"/>
      <c r="G30" s="243"/>
      <c r="H30" s="243"/>
      <c r="I30" s="244"/>
      <c r="K30" s="106" t="str" cm="1">
        <f t="array" ref="K30">IFERROR(
  INDEX('Waste record (actual)'!$A$15:$A$52,
    _xlfn.AGGREGATE(
      15,6,
      (ROW('Waste record (actual)'!$A$15:$A$52)-ROW('Waste record (actual)'!$A$15)+1)/
      (('Waste record (actual)'!$A$15:$A$52&lt;&gt;"")*(COUNTIF($A$23:K29,'Waste record (actual)'!$A$15:$A$52)=0)),
      1
    )
  ),
"")</f>
        <v/>
      </c>
      <c r="L30" s="85" t="str">
        <f>IF($A30="","",IFERROR(INDEX('Waste plan (estimate)'!$E$5:$E$203, MATCH($A30,'Waste plan (estimate)'!$A$5:$A$203,0)),""))</f>
        <v/>
      </c>
      <c r="M30" s="113" t="str">
        <f>IF($A30="","",SUMIF('Waste record (actual)'!$A$15:$A$508,$A30,'Waste record (actual)'!$N$15:$N$508))</f>
        <v/>
      </c>
      <c r="N30" s="111" t="str">
        <f>IF($A30="","",SUMIF('Waste record (actual)'!$A$15:$A$508,$A30,'Waste record (actual)'!$J$15:$J$508))</f>
        <v/>
      </c>
      <c r="O30" s="114" t="str">
        <f>IF($A30="","",SUMIF('Waste record (actual)'!$A$15:$A$508,$A30,'Waste record (actual)'!$I$15:$I$508))</f>
        <v/>
      </c>
      <c r="P30" s="116" t="str">
        <f>IF($A30="","",SUMIF('Waste record (actual)'!$A$15:$A$508,$A30,'Waste record (actual)'!$P$15:$P$508))</f>
        <v/>
      </c>
      <c r="Q30" s="116" t="str">
        <f>IF($A30="","",SUMIF('Waste record (actual)'!$A$15:$A$508,$A30,'Waste record (actual)'!$Q$15:$Q$508))</f>
        <v/>
      </c>
      <c r="R30" s="116" t="str">
        <f>IF($A30="","",SUMIF('Waste record (actual)'!$A$15:$A$508,$A30,'Waste record (actual)'!$S$15:$S$508))</f>
        <v/>
      </c>
      <c r="S30" s="84"/>
    </row>
    <row r="31" spans="1:19" ht="24" customHeight="1">
      <c r="A31" s="90" t="str" cm="1">
        <f t="array" ref="A31">IFERROR(
  INDEX('Waste record (actual)'!$A$15:$A$52,
    _xlfn.AGGREGATE(
      15,6,
      (ROW('Waste record (actual)'!$A$15:$A$52)-ROW('Waste record (actual)'!$A$15)+1)/
      (('Waste record (actual)'!$A$15:$A$52&lt;&gt;"")*(COUNTIF($A$23:K30,'Waste record (actual)'!$A$15:$A$52)=0)),
      1
    )
  ),
"")</f>
        <v/>
      </c>
      <c r="B31" s="86"/>
      <c r="C31" s="111" t="str">
        <f>IF($A31="","",IFERROR(INDEX('Waste plan (estimate)'!$B$5:$B$203, MATCH($A31,'Waste plan (estimate)'!$A$5:$A$203,0)),""))</f>
        <v/>
      </c>
      <c r="D31" s="111" t="str">
        <f>IF($A31="","",SUMIF('Waste record (actual)'!$A$15:$A$508,$A31,'Waste record (actual)'!$L$15:$L$508))</f>
        <v/>
      </c>
      <c r="E31" s="110" t="str">
        <f t="shared" si="0"/>
        <v/>
      </c>
      <c r="F31" s="219"/>
      <c r="G31" s="243"/>
      <c r="H31" s="243"/>
      <c r="I31" s="244"/>
      <c r="K31" s="106" t="str" cm="1">
        <f t="array" ref="K31">IFERROR(
  INDEX('Waste record (actual)'!$A$15:$A$52,
    _xlfn.AGGREGATE(
      15,6,
      (ROW('Waste record (actual)'!$A$15:$A$52)-ROW('Waste record (actual)'!$A$15)+1)/
      (('Waste record (actual)'!$A$15:$A$52&lt;&gt;"")*(COUNTIF($A$23:K30,'Waste record (actual)'!$A$15:$A$52)=0)),
      1
    )
  ),
"")</f>
        <v/>
      </c>
      <c r="L31" s="85" t="str">
        <f>IF($A31="","",IFERROR(INDEX('Waste plan (estimate)'!$E$5:$E$203, MATCH($A31,'Waste plan (estimate)'!$A$5:$A$203,0)),""))</f>
        <v/>
      </c>
      <c r="M31" s="113" t="str">
        <f>IF($A31="","",SUMIF('Waste record (actual)'!$A$15:$A$508,$A31,'Waste record (actual)'!$N$15:$N$508))</f>
        <v/>
      </c>
      <c r="N31" s="111" t="str">
        <f>IF($A31="","",SUMIF('Waste record (actual)'!$A$15:$A$508,$A31,'Waste record (actual)'!$J$15:$J$508))</f>
        <v/>
      </c>
      <c r="O31" s="114" t="str">
        <f>IF($A31="","",SUMIF('Waste record (actual)'!$A$15:$A$508,$A31,'Waste record (actual)'!$I$15:$I$508))</f>
        <v/>
      </c>
      <c r="P31" s="116" t="str">
        <f>IF($A31="","",SUMIF('Waste record (actual)'!$A$15:$A$508,$A31,'Waste record (actual)'!$P$15:$P$508))</f>
        <v/>
      </c>
      <c r="Q31" s="116" t="str">
        <f>IF($A31="","",SUMIF('Waste record (actual)'!$A$15:$A$508,$A31,'Waste record (actual)'!$Q$15:$Q$508))</f>
        <v/>
      </c>
      <c r="R31" s="116" t="str">
        <f>IF($A31="","",SUMIF('Waste record (actual)'!$A$15:$A$508,$A31,'Waste record (actual)'!$S$15:$S$508))</f>
        <v/>
      </c>
      <c r="S31" s="84"/>
    </row>
    <row r="32" spans="1:19" ht="24" customHeight="1">
      <c r="A32" s="90" t="str" cm="1">
        <f t="array" ref="A32">IFERROR(
  INDEX('Waste record (actual)'!$A$15:$A$52,
    _xlfn.AGGREGATE(
      15,6,
      (ROW('Waste record (actual)'!$A$15:$A$52)-ROW('Waste record (actual)'!$A$15)+1)/
      (('Waste record (actual)'!$A$15:$A$52&lt;&gt;"")*(COUNTIF($A$23:K31,'Waste record (actual)'!$A$15:$A$52)=0)),
      1
    )
  ),
"")</f>
        <v/>
      </c>
      <c r="B32" s="86"/>
      <c r="C32" s="111" t="str">
        <f>IF($A32="","",IFERROR(INDEX('Waste plan (estimate)'!$B$5:$B$203, MATCH($A32,'Waste plan (estimate)'!$A$5:$A$203,0)),""))</f>
        <v/>
      </c>
      <c r="D32" s="111" t="str">
        <f>IF($A32="","",SUMIF('Waste record (actual)'!$A$15:$A$508,$A32,'Waste record (actual)'!$L$15:$L$508))</f>
        <v/>
      </c>
      <c r="E32" s="110" t="str">
        <f t="shared" si="0"/>
        <v/>
      </c>
      <c r="F32" s="219"/>
      <c r="G32" s="243"/>
      <c r="H32" s="243"/>
      <c r="I32" s="244"/>
      <c r="K32" s="106" t="str" cm="1">
        <f t="array" ref="K32">IFERROR(
  INDEX('Waste record (actual)'!$A$15:$A$52,
    _xlfn.AGGREGATE(
      15,6,
      (ROW('Waste record (actual)'!$A$15:$A$52)-ROW('Waste record (actual)'!$A$15)+1)/
      (('Waste record (actual)'!$A$15:$A$52&lt;&gt;"")*(COUNTIF($A$23:K31,'Waste record (actual)'!$A$15:$A$52)=0)),
      1
    )
  ),
"")</f>
        <v/>
      </c>
      <c r="L32" s="85" t="str">
        <f>IF($A32="","",IFERROR(INDEX('Waste plan (estimate)'!$E$5:$E$203, MATCH($A32,'Waste plan (estimate)'!$A$5:$A$203,0)),""))</f>
        <v/>
      </c>
      <c r="M32" s="113" t="str">
        <f>IF($A32="","",SUMIF('Waste record (actual)'!$A$15:$A$508,$A32,'Waste record (actual)'!$N$15:$N$508))</f>
        <v/>
      </c>
      <c r="N32" s="111" t="str">
        <f>IF($A32="","",SUMIF('Waste record (actual)'!$A$15:$A$508,$A32,'Waste record (actual)'!$J$15:$J$508))</f>
        <v/>
      </c>
      <c r="O32" s="114" t="str">
        <f>IF($A32="","",SUMIF('Waste record (actual)'!$A$15:$A$508,$A32,'Waste record (actual)'!$I$15:$I$508))</f>
        <v/>
      </c>
      <c r="P32" s="116" t="str">
        <f>IF($A32="","",SUMIF('Waste record (actual)'!$A$15:$A$508,$A32,'Waste record (actual)'!$P$15:$P$508))</f>
        <v/>
      </c>
      <c r="Q32" s="116" t="str">
        <f>IF($A32="","",SUMIF('Waste record (actual)'!$A$15:$A$508,$A32,'Waste record (actual)'!$Q$15:$Q$508))</f>
        <v/>
      </c>
      <c r="R32" s="116" t="str">
        <f>IF($A32="","",SUMIF('Waste record (actual)'!$A$15:$A$508,$A32,'Waste record (actual)'!$S$15:$S$508))</f>
        <v/>
      </c>
      <c r="S32" s="84"/>
    </row>
    <row r="33" spans="1:19" ht="24" customHeight="1">
      <c r="A33" s="90" t="str" cm="1">
        <f t="array" ref="A33">IFERROR(
  INDEX('Waste record (actual)'!$A$15:$A$52,
    _xlfn.AGGREGATE(
      15,6,
      (ROW('Waste record (actual)'!$A$15:$A$52)-ROW('Waste record (actual)'!$A$15)+1)/
      (('Waste record (actual)'!$A$15:$A$52&lt;&gt;"")*(COUNTIF($A$23:K32,'Waste record (actual)'!$A$15:$A$52)=0)),
      1
    )
  ),
"")</f>
        <v/>
      </c>
      <c r="B33" s="86"/>
      <c r="C33" s="111" t="str">
        <f>IF($A33="","",IFERROR(INDEX('Waste plan (estimate)'!$B$5:$B$203, MATCH($A33,'Waste plan (estimate)'!$A$5:$A$203,0)),""))</f>
        <v/>
      </c>
      <c r="D33" s="111" t="str">
        <f>IF($A33="","",SUMIF('Waste record (actual)'!$A$15:$A$508,$A33,'Waste record (actual)'!$L$15:$L$508))</f>
        <v/>
      </c>
      <c r="E33" s="110" t="str">
        <f t="shared" si="0"/>
        <v/>
      </c>
      <c r="F33" s="219"/>
      <c r="G33" s="243"/>
      <c r="H33" s="243"/>
      <c r="I33" s="244"/>
      <c r="K33" s="106" t="str" cm="1">
        <f t="array" ref="K33">IFERROR(
  INDEX('Waste record (actual)'!$A$15:$A$52,
    _xlfn.AGGREGATE(
      15,6,
      (ROW('Waste record (actual)'!$A$15:$A$52)-ROW('Waste record (actual)'!$A$15)+1)/
      (('Waste record (actual)'!$A$15:$A$52&lt;&gt;"")*(COUNTIF($A$23:K32,'Waste record (actual)'!$A$15:$A$52)=0)),
      1
    )
  ),
"")</f>
        <v/>
      </c>
      <c r="L33" s="85" t="str">
        <f>IF($A33="","",IFERROR(INDEX('Waste plan (estimate)'!$E$5:$E$203, MATCH($A33,'Waste plan (estimate)'!$A$5:$A$203,0)),""))</f>
        <v/>
      </c>
      <c r="M33" s="113" t="str">
        <f>IF($A33="","",SUMIF('Waste record (actual)'!$A$15:$A$508,$A33,'Waste record (actual)'!$N$15:$N$508))</f>
        <v/>
      </c>
      <c r="N33" s="111" t="str">
        <f>IF($A33="","",SUMIF('Waste record (actual)'!$A$15:$A$508,$A33,'Waste record (actual)'!$J$15:$J$508))</f>
        <v/>
      </c>
      <c r="O33" s="114" t="str">
        <f>IF($A33="","",SUMIF('Waste record (actual)'!$A$15:$A$508,$A33,'Waste record (actual)'!$I$15:$I$508))</f>
        <v/>
      </c>
      <c r="P33" s="116" t="str">
        <f>IF($A33="","",SUMIF('Waste record (actual)'!$A$15:$A$508,$A33,'Waste record (actual)'!$P$15:$P$508))</f>
        <v/>
      </c>
      <c r="Q33" s="116" t="str">
        <f>IF($A33="","",SUMIF('Waste record (actual)'!$A$15:$A$508,$A33,'Waste record (actual)'!$Q$15:$Q$508))</f>
        <v/>
      </c>
      <c r="R33" s="116" t="str">
        <f>IF($A33="","",SUMIF('Waste record (actual)'!$A$15:$A$508,$A33,'Waste record (actual)'!$S$15:$S$508))</f>
        <v/>
      </c>
      <c r="S33" s="84"/>
    </row>
    <row r="34" spans="1:19" ht="24" customHeight="1">
      <c r="A34" s="90" t="str" cm="1">
        <f t="array" ref="A34">IFERROR(
  INDEX('Waste record (actual)'!$A$15:$A$52,
    _xlfn.AGGREGATE(
      15,6,
      (ROW('Waste record (actual)'!$A$15:$A$52)-ROW('Waste record (actual)'!$A$15)+1)/
      (('Waste record (actual)'!$A$15:$A$52&lt;&gt;"")*(COUNTIF($A$23:K33,'Waste record (actual)'!$A$15:$A$52)=0)),
      1
    )
  ),
"")</f>
        <v/>
      </c>
      <c r="B34" s="86"/>
      <c r="C34" s="111" t="str">
        <f>IF($A34="","",IFERROR(INDEX('Waste plan (estimate)'!$B$5:$B$203, MATCH($A34,'Waste plan (estimate)'!$A$5:$A$203,0)),""))</f>
        <v/>
      </c>
      <c r="D34" s="111" t="str">
        <f>IF($A34="","",SUMIF('Waste record (actual)'!$A$15:$A$508,$A34,'Waste record (actual)'!$L$15:$L$508))</f>
        <v/>
      </c>
      <c r="E34" s="110" t="str">
        <f t="shared" si="0"/>
        <v/>
      </c>
      <c r="F34" s="219"/>
      <c r="G34" s="243"/>
      <c r="H34" s="243"/>
      <c r="I34" s="244"/>
      <c r="K34" s="106" t="str" cm="1">
        <f t="array" ref="K34">IFERROR(
  INDEX('Waste record (actual)'!$A$15:$A$52,
    _xlfn.AGGREGATE(
      15,6,
      (ROW('Waste record (actual)'!$A$15:$A$52)-ROW('Waste record (actual)'!$A$15)+1)/
      (('Waste record (actual)'!$A$15:$A$52&lt;&gt;"")*(COUNTIF($A$23:K33,'Waste record (actual)'!$A$15:$A$52)=0)),
      1
    )
  ),
"")</f>
        <v/>
      </c>
      <c r="L34" s="85" t="str">
        <f>IF($A34="","",IFERROR(INDEX('Waste plan (estimate)'!$E$5:$E$203, MATCH($A34,'Waste plan (estimate)'!$A$5:$A$203,0)),""))</f>
        <v/>
      </c>
      <c r="M34" s="113" t="str">
        <f>IF($A34="","",SUMIF('Waste record (actual)'!$A$15:$A$508,$A34,'Waste record (actual)'!$N$15:$N$508))</f>
        <v/>
      </c>
      <c r="N34" s="111" t="str">
        <f>IF($A34="","",SUMIF('Waste record (actual)'!$A$15:$A$508,$A34,'Waste record (actual)'!$J$15:$J$508))</f>
        <v/>
      </c>
      <c r="O34" s="114" t="str">
        <f>IF($A34="","",SUMIF('Waste record (actual)'!$A$15:$A$508,$A34,'Waste record (actual)'!$I$15:$I$508))</f>
        <v/>
      </c>
      <c r="P34" s="116" t="str">
        <f>IF($A34="","",SUMIF('Waste record (actual)'!$A$15:$A$508,$A34,'Waste record (actual)'!$P$15:$P$508))</f>
        <v/>
      </c>
      <c r="Q34" s="116" t="str">
        <f>IF($A34="","",SUMIF('Waste record (actual)'!$A$15:$A$508,$A34,'Waste record (actual)'!$Q$15:$Q$508))</f>
        <v/>
      </c>
      <c r="R34" s="116" t="str">
        <f>IF($A34="","",SUMIF('Waste record (actual)'!$A$15:$A$508,$A34,'Waste record (actual)'!$S$15:$S$508))</f>
        <v/>
      </c>
      <c r="S34" s="84"/>
    </row>
    <row r="35" spans="1:19" ht="24" customHeight="1">
      <c r="A35" s="90" t="str" cm="1">
        <f t="array" ref="A35">IFERROR(
  INDEX('Waste record (actual)'!$A$15:$A$52,
    _xlfn.AGGREGATE(
      15,6,
      (ROW('Waste record (actual)'!$A$15:$A$52)-ROW('Waste record (actual)'!$A$15)+1)/
      (('Waste record (actual)'!$A$15:$A$52&lt;&gt;"")*(COUNTIF($A$23:K34,'Waste record (actual)'!$A$15:$A$52)=0)),
      1
    )
  ),
"")</f>
        <v/>
      </c>
      <c r="B35" s="86"/>
      <c r="C35" s="111" t="str">
        <f>IF($A35="","",IFERROR(INDEX('Waste plan (estimate)'!$B$5:$B$203, MATCH($A35,'Waste plan (estimate)'!$A$5:$A$203,0)),""))</f>
        <v/>
      </c>
      <c r="D35" s="111" t="str">
        <f>IF($A35="","",SUMIF('Waste record (actual)'!$A$15:$A$508,$A35,'Waste record (actual)'!$L$15:$L$508))</f>
        <v/>
      </c>
      <c r="E35" s="110" t="str">
        <f t="shared" si="0"/>
        <v/>
      </c>
      <c r="F35" s="219"/>
      <c r="G35" s="243"/>
      <c r="H35" s="243"/>
      <c r="I35" s="244"/>
      <c r="K35" s="106" t="str" cm="1">
        <f t="array" ref="K35">IFERROR(
  INDEX('Waste record (actual)'!$A$15:$A$52,
    _xlfn.AGGREGATE(
      15,6,
      (ROW('Waste record (actual)'!$A$15:$A$52)-ROW('Waste record (actual)'!$A$15)+1)/
      (('Waste record (actual)'!$A$15:$A$52&lt;&gt;"")*(COUNTIF($A$23:K34,'Waste record (actual)'!$A$15:$A$52)=0)),
      1
    )
  ),
"")</f>
        <v/>
      </c>
      <c r="L35" s="85" t="str">
        <f>IF($A35="","",IFERROR(INDEX('Waste plan (estimate)'!$E$5:$E$203, MATCH($A35,'Waste plan (estimate)'!$A$5:$A$203,0)),""))</f>
        <v/>
      </c>
      <c r="M35" s="113" t="str">
        <f>IF($A35="","",SUMIF('Waste record (actual)'!$A$15:$A$508,$A35,'Waste record (actual)'!$N$15:$N$508))</f>
        <v/>
      </c>
      <c r="N35" s="111" t="str">
        <f>IF($A35="","",SUMIF('Waste record (actual)'!$A$15:$A$508,$A35,'Waste record (actual)'!$J$15:$J$508))</f>
        <v/>
      </c>
      <c r="O35" s="114" t="str">
        <f>IF($A35="","",SUMIF('Waste record (actual)'!$A$15:$A$508,$A35,'Waste record (actual)'!$I$15:$I$508))</f>
        <v/>
      </c>
      <c r="P35" s="116" t="str">
        <f>IF($A35="","",SUMIF('Waste record (actual)'!$A$15:$A$508,$A35,'Waste record (actual)'!$P$15:$P$508))</f>
        <v/>
      </c>
      <c r="Q35" s="116" t="str">
        <f>IF($A35="","",SUMIF('Waste record (actual)'!$A$15:$A$508,$A35,'Waste record (actual)'!$Q$15:$Q$508))</f>
        <v/>
      </c>
      <c r="R35" s="116" t="str">
        <f>IF($A35="","",SUMIF('Waste record (actual)'!$A$15:$A$508,$A35,'Waste record (actual)'!$S$15:$S$508))</f>
        <v/>
      </c>
      <c r="S35" s="84"/>
    </row>
    <row r="36" spans="1:19" ht="24" customHeight="1">
      <c r="A36" s="90" t="str" cm="1">
        <f t="array" ref="A36">IFERROR(
  INDEX('Waste record (actual)'!$A$15:$A$52,
    _xlfn.AGGREGATE(
      15,6,
      (ROW('Waste record (actual)'!$A$15:$A$52)-ROW('Waste record (actual)'!$A$15)+1)/
      (('Waste record (actual)'!$A$15:$A$52&lt;&gt;"")*(COUNTIF($A$23:K35,'Waste record (actual)'!$A$15:$A$52)=0)),
      1
    )
  ),
"")</f>
        <v/>
      </c>
      <c r="B36" s="86"/>
      <c r="C36" s="111" t="str">
        <f>IF($A36="","",IFERROR(INDEX('Waste plan (estimate)'!$B$5:$B$203, MATCH($A36,'Waste plan (estimate)'!$A$5:$A$203,0)),""))</f>
        <v/>
      </c>
      <c r="D36" s="111" t="str">
        <f>IF($A36="","",SUMIF('Waste record (actual)'!$A$15:$A$508,$A36,'Waste record (actual)'!$L$15:$L$508))</f>
        <v/>
      </c>
      <c r="E36" s="110" t="str">
        <f t="shared" si="0"/>
        <v/>
      </c>
      <c r="F36" s="219"/>
      <c r="G36" s="243"/>
      <c r="H36" s="243"/>
      <c r="I36" s="244"/>
      <c r="K36" s="106" t="str" cm="1">
        <f t="array" ref="K36">IFERROR(
  INDEX('Waste record (actual)'!$A$15:$A$52,
    _xlfn.AGGREGATE(
      15,6,
      (ROW('Waste record (actual)'!$A$15:$A$52)-ROW('Waste record (actual)'!$A$15)+1)/
      (('Waste record (actual)'!$A$15:$A$52&lt;&gt;"")*(COUNTIF($A$23:K35,'Waste record (actual)'!$A$15:$A$52)=0)),
      1
    )
  ),
"")</f>
        <v/>
      </c>
      <c r="L36" s="85" t="str">
        <f>IF($A36="","",IFERROR(INDEX('Waste plan (estimate)'!$E$5:$E$203, MATCH($A36,'Waste plan (estimate)'!$A$5:$A$203,0)),""))</f>
        <v/>
      </c>
      <c r="M36" s="113" t="str">
        <f>IF($A36="","",SUMIF('Waste record (actual)'!$A$15:$A$508,$A36,'Waste record (actual)'!$N$15:$N$508))</f>
        <v/>
      </c>
      <c r="N36" s="111" t="str">
        <f>IF($A36="","",SUMIF('Waste record (actual)'!$A$15:$A$508,$A36,'Waste record (actual)'!$J$15:$J$508))</f>
        <v/>
      </c>
      <c r="O36" s="114" t="str">
        <f>IF($A36="","",SUMIF('Waste record (actual)'!$A$15:$A$508,$A36,'Waste record (actual)'!$I$15:$I$508))</f>
        <v/>
      </c>
      <c r="P36" s="116" t="str">
        <f>IF($A36="","",SUMIF('Waste record (actual)'!$A$15:$A$508,$A36,'Waste record (actual)'!$P$15:$P$508))</f>
        <v/>
      </c>
      <c r="Q36" s="116" t="str">
        <f>IF($A36="","",SUMIF('Waste record (actual)'!$A$15:$A$508,$A36,'Waste record (actual)'!$Q$15:$Q$508))</f>
        <v/>
      </c>
      <c r="R36" s="116" t="str">
        <f>IF($A36="","",SUMIF('Waste record (actual)'!$A$15:$A$508,$A36,'Waste record (actual)'!$S$15:$S$508))</f>
        <v/>
      </c>
      <c r="S36" s="84"/>
    </row>
    <row r="37" spans="1:19" ht="24" customHeight="1">
      <c r="A37" s="90" t="str" cm="1">
        <f t="array" ref="A37">IFERROR(
  INDEX('Waste record (actual)'!$A$15:$A$52,
    _xlfn.AGGREGATE(
      15,6,
      (ROW('Waste record (actual)'!$A$15:$A$52)-ROW('Waste record (actual)'!$A$15)+1)/
      (('Waste record (actual)'!$A$15:$A$52&lt;&gt;"")*(COUNTIF($A$23:K36,'Waste record (actual)'!$A$15:$A$52)=0)),
      1
    )
  ),
"")</f>
        <v/>
      </c>
      <c r="B37" s="86"/>
      <c r="C37" s="111" t="str">
        <f>IF($A37="","",IFERROR(INDEX('Waste plan (estimate)'!$B$5:$B$203, MATCH($A37,'Waste plan (estimate)'!$A$5:$A$203,0)),""))</f>
        <v/>
      </c>
      <c r="D37" s="111" t="str">
        <f>IF($A37="","",SUMIF('Waste record (actual)'!$A$15:$A$508,$A37,'Waste record (actual)'!$L$15:$L$508))</f>
        <v/>
      </c>
      <c r="E37" s="110" t="str">
        <f t="shared" si="0"/>
        <v/>
      </c>
      <c r="F37" s="219"/>
      <c r="G37" s="243"/>
      <c r="H37" s="243"/>
      <c r="I37" s="244"/>
      <c r="K37" s="106" t="str" cm="1">
        <f t="array" ref="K37">IFERROR(
  INDEX('Waste record (actual)'!$A$15:$A$52,
    _xlfn.AGGREGATE(
      15,6,
      (ROW('Waste record (actual)'!$A$15:$A$52)-ROW('Waste record (actual)'!$A$15)+1)/
      (('Waste record (actual)'!$A$15:$A$52&lt;&gt;"")*(COUNTIF($A$23:K36,'Waste record (actual)'!$A$15:$A$52)=0)),
      1
    )
  ),
"")</f>
        <v/>
      </c>
      <c r="L37" s="85" t="str">
        <f>IF($A37="","",IFERROR(INDEX('Waste plan (estimate)'!$E$5:$E$203, MATCH($A37,'Waste plan (estimate)'!$A$5:$A$203,0)),""))</f>
        <v/>
      </c>
      <c r="M37" s="113" t="str">
        <f>IF($A37="","",SUMIF('Waste record (actual)'!$A$15:$A$508,$A37,'Waste record (actual)'!$N$15:$N$508))</f>
        <v/>
      </c>
      <c r="N37" s="111" t="str">
        <f>IF($A37="","",SUMIF('Waste record (actual)'!$A$15:$A$508,$A37,'Waste record (actual)'!$J$15:$J$508))</f>
        <v/>
      </c>
      <c r="O37" s="114" t="str">
        <f>IF($A37="","",SUMIF('Waste record (actual)'!$A$15:$A$508,$A37,'Waste record (actual)'!$I$15:$I$508))</f>
        <v/>
      </c>
      <c r="P37" s="116" t="str">
        <f>IF($A37="","",SUMIF('Waste record (actual)'!$A$15:$A$508,$A37,'Waste record (actual)'!$P$15:$P$508))</f>
        <v/>
      </c>
      <c r="Q37" s="116" t="str">
        <f>IF($A37="","",SUMIF('Waste record (actual)'!$A$15:$A$508,$A37,'Waste record (actual)'!$Q$15:$Q$508))</f>
        <v/>
      </c>
      <c r="R37" s="116" t="str">
        <f>IF($A37="","",SUMIF('Waste record (actual)'!$A$15:$A$508,$A37,'Waste record (actual)'!$S$15:$S$508))</f>
        <v/>
      </c>
      <c r="S37" s="84"/>
    </row>
    <row r="38" spans="1:19" ht="24" customHeight="1">
      <c r="A38" s="90" t="str" cm="1">
        <f t="array" ref="A38">IFERROR(
  INDEX('Waste record (actual)'!$A$15:$A$52,
    _xlfn.AGGREGATE(
      15,6,
      (ROW('Waste record (actual)'!$A$15:$A$52)-ROW('Waste record (actual)'!$A$15)+1)/
      (('Waste record (actual)'!$A$15:$A$52&lt;&gt;"")*(COUNTIF($A$23:K37,'Waste record (actual)'!$A$15:$A$52)=0)),
      1
    )
  ),
"")</f>
        <v/>
      </c>
      <c r="B38" s="86"/>
      <c r="C38" s="111" t="str">
        <f>IF($A38="","",IFERROR(INDEX('Waste plan (estimate)'!$B$5:$B$203, MATCH($A38,'Waste plan (estimate)'!$A$5:$A$203,0)),""))</f>
        <v/>
      </c>
      <c r="D38" s="111" t="str">
        <f>IF($A38="","",SUMIF('Waste record (actual)'!$A$15:$A$508,$A38,'Waste record (actual)'!$L$15:$L$508))</f>
        <v/>
      </c>
      <c r="E38" s="110" t="str">
        <f t="shared" si="0"/>
        <v/>
      </c>
      <c r="F38" s="219"/>
      <c r="G38" s="243"/>
      <c r="H38" s="243"/>
      <c r="I38" s="244"/>
      <c r="K38" s="106" t="str" cm="1">
        <f t="array" ref="K38">IFERROR(
  INDEX('Waste record (actual)'!$A$15:$A$52,
    _xlfn.AGGREGATE(
      15,6,
      (ROW('Waste record (actual)'!$A$15:$A$52)-ROW('Waste record (actual)'!$A$15)+1)/
      (('Waste record (actual)'!$A$15:$A$52&lt;&gt;"")*(COUNTIF($A$23:K37,'Waste record (actual)'!$A$15:$A$52)=0)),
      1
    )
  ),
"")</f>
        <v/>
      </c>
      <c r="L38" s="85" t="str">
        <f>IF($A38="","",IFERROR(INDEX('Waste plan (estimate)'!$E$5:$E$203, MATCH($A38,'Waste plan (estimate)'!$A$5:$A$203,0)),""))</f>
        <v/>
      </c>
      <c r="M38" s="113" t="str">
        <f>IF($A38="","",SUMIF('Waste record (actual)'!$A$15:$A$508,$A38,'Waste record (actual)'!$N$15:$N$508))</f>
        <v/>
      </c>
      <c r="N38" s="111" t="str">
        <f>IF($A38="","",SUMIF('Waste record (actual)'!$A$15:$A$508,$A38,'Waste record (actual)'!$J$15:$J$508))</f>
        <v/>
      </c>
      <c r="O38" s="114" t="str">
        <f>IF($A38="","",SUMIF('Waste record (actual)'!$A$15:$A$508,$A38,'Waste record (actual)'!$I$15:$I$508))</f>
        <v/>
      </c>
      <c r="P38" s="116" t="str">
        <f>IF($A38="","",SUMIF('Waste record (actual)'!$A$15:$A$508,$A38,'Waste record (actual)'!$P$15:$P$508))</f>
        <v/>
      </c>
      <c r="Q38" s="116" t="str">
        <f>IF($A38="","",SUMIF('Waste record (actual)'!$A$15:$A$508,$A38,'Waste record (actual)'!$Q$15:$Q$508))</f>
        <v/>
      </c>
      <c r="R38" s="116" t="str">
        <f>IF($A38="","",SUMIF('Waste record (actual)'!$A$15:$A$508,$A38,'Waste record (actual)'!$S$15:$S$508))</f>
        <v/>
      </c>
      <c r="S38" s="84"/>
    </row>
    <row r="39" spans="1:19" ht="24" customHeight="1">
      <c r="A39" s="90" t="str" cm="1">
        <f t="array" ref="A39">IFERROR(
  INDEX('Waste record (actual)'!$A$15:$A$52,
    _xlfn.AGGREGATE(
      15,6,
      (ROW('Waste record (actual)'!$A$15:$A$52)-ROW('Waste record (actual)'!$A$15)+1)/
      (('Waste record (actual)'!$A$15:$A$52&lt;&gt;"")*(COUNTIF($A$23:K38,'Waste record (actual)'!$A$15:$A$52)=0)),
      1
    )
  ),
"")</f>
        <v/>
      </c>
      <c r="B39" s="86"/>
      <c r="C39" s="111" t="str">
        <f>IF($A39="","",IFERROR(INDEX('Waste plan (estimate)'!$B$5:$B$203, MATCH($A39,'Waste plan (estimate)'!$A$5:$A$203,0)),""))</f>
        <v/>
      </c>
      <c r="D39" s="111" t="str">
        <f>IF($A39="","",SUMIF('Waste record (actual)'!$A$15:$A$508,$A39,'Waste record (actual)'!$L$15:$L$508))</f>
        <v/>
      </c>
      <c r="E39" s="110" t="str">
        <f t="shared" si="0"/>
        <v/>
      </c>
      <c r="F39" s="219"/>
      <c r="G39" s="243"/>
      <c r="H39" s="243"/>
      <c r="I39" s="244"/>
      <c r="K39" s="106" t="str" cm="1">
        <f t="array" ref="K39">IFERROR(
  INDEX('Waste record (actual)'!$A$15:$A$52,
    _xlfn.AGGREGATE(
      15,6,
      (ROW('Waste record (actual)'!$A$15:$A$52)-ROW('Waste record (actual)'!$A$15)+1)/
      (('Waste record (actual)'!$A$15:$A$52&lt;&gt;"")*(COUNTIF($A$23:K38,'Waste record (actual)'!$A$15:$A$52)=0)),
      1
    )
  ),
"")</f>
        <v/>
      </c>
      <c r="L39" s="85" t="str">
        <f>IF($A39="","",IFERROR(INDEX('Waste plan (estimate)'!$E$5:$E$203, MATCH($A39,'Waste plan (estimate)'!$A$5:$A$203,0)),""))</f>
        <v/>
      </c>
      <c r="M39" s="117" t="str">
        <f>IF($A39="","",SUMIF('Waste record (actual)'!$A$15:$A$508,$A39,'Waste record (actual)'!$N$15:$N$508))</f>
        <v/>
      </c>
      <c r="N39" s="111" t="str">
        <f>IF($A39="","",SUMIF('Waste record (actual)'!$A$15:$A$508,$A39,'Waste record (actual)'!$J$15:$J$508))</f>
        <v/>
      </c>
      <c r="O39" s="114" t="str">
        <f>IF($A39="","",SUMIF('Waste record (actual)'!$A$15:$A$508,$A39,'Waste record (actual)'!$I$15:$I$508))</f>
        <v/>
      </c>
      <c r="P39" s="116" t="str">
        <f>IF($A39="","",SUMIF('Waste record (actual)'!$A$15:$A$508,$A39,'Waste record (actual)'!$P$15:$P$508))</f>
        <v/>
      </c>
      <c r="Q39" s="116" t="str">
        <f>IF($A39="","",SUMIF('Waste record (actual)'!$A$15:$A$508,$A39,'Waste record (actual)'!$Q$15:$Q$508))</f>
        <v/>
      </c>
      <c r="R39" s="116" t="str">
        <f>IF($A39="","",SUMIF('Waste record (actual)'!$A$15:$A$508,$A39,'Waste record (actual)'!$S$15:$S$508))</f>
        <v/>
      </c>
      <c r="S39" s="84"/>
    </row>
    <row r="40" spans="1:19" ht="24" customHeight="1">
      <c r="A40" s="90" t="str" cm="1">
        <f t="array" ref="A40">IFERROR(
  INDEX('Waste record (actual)'!$A$15:$A$52,
    _xlfn.AGGREGATE(
      15,6,
      (ROW('Waste record (actual)'!$A$15:$A$52)-ROW('Waste record (actual)'!$A$15)+1)/
      (('Waste record (actual)'!$A$15:$A$52&lt;&gt;"")*(COUNTIF($A$23:K39,'Waste record (actual)'!$A$15:$A$52)=0)),
      1
    )
  ),
"")</f>
        <v/>
      </c>
      <c r="B40" s="86"/>
      <c r="C40" s="111" t="str">
        <f>IF($A40="","",IFERROR(INDEX('Waste plan (estimate)'!$B$5:$B$203, MATCH($A40,'Waste plan (estimate)'!$A$5:$A$203,0)),""))</f>
        <v/>
      </c>
      <c r="D40" s="111" t="str">
        <f>IF($A40="","",SUMIF('Waste record (actual)'!$A$15:$A$508,$A40,'Waste record (actual)'!$L$15:$L$508))</f>
        <v/>
      </c>
      <c r="E40" s="110" t="str">
        <f t="shared" si="0"/>
        <v/>
      </c>
      <c r="F40" s="219"/>
      <c r="G40" s="243"/>
      <c r="H40" s="243"/>
      <c r="I40" s="244"/>
      <c r="K40" s="106" t="str" cm="1">
        <f t="array" ref="K40">IFERROR(
  INDEX('Waste record (actual)'!$A$15:$A$52,
    _xlfn.AGGREGATE(
      15,6,
      (ROW('Waste record (actual)'!$A$15:$A$52)-ROW('Waste record (actual)'!$A$15)+1)/
      (('Waste record (actual)'!$A$15:$A$52&lt;&gt;"")*(COUNTIF($A$23:K39,'Waste record (actual)'!$A$15:$A$52)=0)),
      1
    )
  ),
"")</f>
        <v/>
      </c>
      <c r="L40" s="85" t="str">
        <f>IF($A40="","",IFERROR(INDEX('Waste plan (estimate)'!$E$5:$E$203, MATCH($A40,'Waste plan (estimate)'!$A$5:$A$203,0)),""))</f>
        <v/>
      </c>
      <c r="M40" s="118" t="str">
        <f>IF($A40="","",SUMIF('Waste record (actual)'!$A$15:$A$508,$A40,'Waste record (actual)'!$N$15:$N$508))</f>
        <v/>
      </c>
      <c r="N40" s="113" t="str">
        <f>IF($A40="","",SUMIF('Waste record (actual)'!$A$15:$A$508,$A40,'Waste record (actual)'!$J$15:$J$508))</f>
        <v/>
      </c>
      <c r="O40" s="114" t="str">
        <f>IF($A40="","",SUMIF('Waste record (actual)'!$A$15:$A$508,$A40,'Waste record (actual)'!$I$15:$I$508))</f>
        <v/>
      </c>
      <c r="P40" s="116" t="str">
        <f>IF($A40="","",SUMIF('Waste record (actual)'!$A$15:$A$508,$A40,'Waste record (actual)'!$P$15:$P$508))</f>
        <v/>
      </c>
      <c r="Q40" s="116" t="str">
        <f>IF($A40="","",SUMIF('Waste record (actual)'!$A$15:$A$508,$A40,'Waste record (actual)'!$Q$15:$Q$508))</f>
        <v/>
      </c>
      <c r="R40" s="116" t="str">
        <f>IF($A40="","",SUMIF('Waste record (actual)'!$A$15:$A$508,$A40,'Waste record (actual)'!$S$15:$S$508))</f>
        <v/>
      </c>
      <c r="S40" s="84"/>
    </row>
    <row r="41" spans="1:19" ht="24" customHeight="1">
      <c r="A41" s="90" t="str" cm="1">
        <f t="array" ref="A41">IFERROR(
  INDEX('Waste record (actual)'!$A$15:$A$52,
    _xlfn.AGGREGATE(
      15,6,
      (ROW('Waste record (actual)'!$A$15:$A$52)-ROW('Waste record (actual)'!$A$15)+1)/
      (('Waste record (actual)'!$A$15:$A$52&lt;&gt;"")*(COUNTIF($A$23:K40,'Waste record (actual)'!$A$15:$A$52)=0)),
      1
    )
  ),
"")</f>
        <v/>
      </c>
      <c r="B41" s="86"/>
      <c r="C41" s="111" t="str">
        <f>IF($A41="","",IFERROR(INDEX('Waste plan (estimate)'!$B$5:$B$203, MATCH($A41,'Waste plan (estimate)'!$A$5:$A$203,0)),""))</f>
        <v/>
      </c>
      <c r="D41" s="111" t="str">
        <f>IF($A41="","",SUMIF('Waste record (actual)'!$A$15:$A$508,$A41,'Waste record (actual)'!$L$15:$L$508))</f>
        <v/>
      </c>
      <c r="E41" s="110" t="str">
        <f t="shared" si="0"/>
        <v/>
      </c>
      <c r="F41" s="219"/>
      <c r="G41" s="243"/>
      <c r="H41" s="243"/>
      <c r="I41" s="244"/>
      <c r="K41" s="106" t="str" cm="1">
        <f t="array" ref="K41">IFERROR(
  INDEX('Waste record (actual)'!$A$15:$A$52,
    _xlfn.AGGREGATE(
      15,6,
      (ROW('Waste record (actual)'!$A$15:$A$52)-ROW('Waste record (actual)'!$A$15)+1)/
      (('Waste record (actual)'!$A$15:$A$52&lt;&gt;"")*(COUNTIF($A$23:K40,'Waste record (actual)'!$A$15:$A$52)=0)),
      1
    )
  ),
"")</f>
        <v/>
      </c>
      <c r="L41" s="85" t="str">
        <f>IF($A41="","",IFERROR(INDEX('Waste plan (estimate)'!$E$5:$E$203, MATCH($A41,'Waste plan (estimate)'!$A$5:$A$203,0)),""))</f>
        <v/>
      </c>
      <c r="M41" s="119" t="str">
        <f>IF($A41="","",SUMIF('Waste record (actual)'!$A$15:$A$508,$A41,'Waste record (actual)'!$N$15:$N$508))</f>
        <v/>
      </c>
      <c r="N41" s="111" t="str">
        <f>IF($A41="","",SUMIF('Waste record (actual)'!$A$15:$A$508,$A41,'Waste record (actual)'!$J$15:$J$508))</f>
        <v/>
      </c>
      <c r="O41" s="114" t="str">
        <f>IF($A41="","",SUMIF('Waste record (actual)'!$A$15:$A$508,$A41,'Waste record (actual)'!$I$15:$I$508))</f>
        <v/>
      </c>
      <c r="P41" s="116" t="str">
        <f>IF($A41="","",SUMIF('Waste record (actual)'!$A$15:$A$508,$A41,'Waste record (actual)'!$P$15:$P$508))</f>
        <v/>
      </c>
      <c r="Q41" s="116" t="str">
        <f>IF($A41="","",SUMIF('Waste record (actual)'!$A$15:$A$508,$A41,'Waste record (actual)'!$Q$15:$Q$508))</f>
        <v/>
      </c>
      <c r="R41" s="116" t="str">
        <f>IF($A41="","",SUMIF('Waste record (actual)'!$A$15:$A$508,$A41,'Waste record (actual)'!$S$15:$S$508))</f>
        <v/>
      </c>
      <c r="S41" s="84"/>
    </row>
    <row r="42" spans="1:19" ht="24" customHeight="1">
      <c r="A42" s="90" t="str" cm="1">
        <f t="array" ref="A42">IFERROR(
  INDEX('Waste record (actual)'!$A$15:$A$52,
    _xlfn.AGGREGATE(
      15,6,
      (ROW('Waste record (actual)'!$A$15:$A$52)-ROW('Waste record (actual)'!$A$15)+1)/
      (('Waste record (actual)'!$A$15:$A$52&lt;&gt;"")*(COUNTIF($A$23:K41,'Waste record (actual)'!$A$15:$A$52)=0)),
      1
    )
  ),
"")</f>
        <v/>
      </c>
      <c r="B42" s="86"/>
      <c r="C42" s="111" t="str">
        <f>IF($A42="","",IFERROR(INDEX('Waste plan (estimate)'!$B$5:$B$203, MATCH($A42,'Waste plan (estimate)'!$A$5:$A$203,0)),""))</f>
        <v/>
      </c>
      <c r="D42" s="111" t="str">
        <f>IF($A42="","",SUMIF('Waste record (actual)'!$A$15:$A$508,$A42,'Waste record (actual)'!$L$15:$L$508))</f>
        <v/>
      </c>
      <c r="E42" s="110" t="str">
        <f t="shared" si="0"/>
        <v/>
      </c>
      <c r="F42" s="219"/>
      <c r="G42" s="243"/>
      <c r="H42" s="243"/>
      <c r="I42" s="244"/>
      <c r="K42" s="106" t="str" cm="1">
        <f t="array" ref="K42">IFERROR(
  INDEX('Waste record (actual)'!$A$15:$A$52,
    _xlfn.AGGREGATE(
      15,6,
      (ROW('Waste record (actual)'!$A$15:$A$52)-ROW('Waste record (actual)'!$A$15)+1)/
      (('Waste record (actual)'!$A$15:$A$52&lt;&gt;"")*(COUNTIF($A$23:K41,'Waste record (actual)'!$A$15:$A$52)=0)),
      1
    )
  ),
"")</f>
        <v/>
      </c>
      <c r="L42" s="85" t="str">
        <f>IF($A42="","",IFERROR(INDEX('Waste plan (estimate)'!$E$5:$E$203, MATCH($A42,'Waste plan (estimate)'!$A$5:$A$203,0)),""))</f>
        <v/>
      </c>
      <c r="M42" s="113" t="str">
        <f>IF($A42="","",SUMIF('Waste record (actual)'!$A$15:$A$508,$A42,'Waste record (actual)'!$N$15:$N$508))</f>
        <v/>
      </c>
      <c r="N42" s="111" t="str">
        <f>IF($A42="","",SUMIF('Waste record (actual)'!$A$15:$A$508,$A42,'Waste record (actual)'!$J$15:$J$508))</f>
        <v/>
      </c>
      <c r="O42" s="114" t="str">
        <f>IF($A42="","",SUMIF('Waste record (actual)'!$A$15:$A$508,$A42,'Waste record (actual)'!$I$15:$I$508))</f>
        <v/>
      </c>
      <c r="P42" s="116" t="str">
        <f>IF($A42="","",SUMIF('Waste record (actual)'!$A$15:$A$508,$A42,'Waste record (actual)'!$P$15:$P$508))</f>
        <v/>
      </c>
      <c r="Q42" s="116" t="str">
        <f>IF($A42="","",SUMIF('Waste record (actual)'!$A$15:$A$508,$A42,'Waste record (actual)'!$Q$15:$Q$508))</f>
        <v/>
      </c>
      <c r="R42" s="116" t="str">
        <f>IF($A42="","",SUMIF('Waste record (actual)'!$A$15:$A$508,$A42,'Waste record (actual)'!$S$15:$S$508))</f>
        <v/>
      </c>
      <c r="S42" s="84"/>
    </row>
    <row r="43" spans="1:19" ht="24" customHeight="1">
      <c r="A43" s="90" t="str" cm="1">
        <f t="array" ref="A43">IFERROR(
  INDEX('Waste record (actual)'!$A$15:$A$52,
    _xlfn.AGGREGATE(
      15,6,
      (ROW('Waste record (actual)'!$A$15:$A$52)-ROW('Waste record (actual)'!$A$15)+1)/
      (('Waste record (actual)'!$A$15:$A$52&lt;&gt;"")*(COUNTIF($A$23:K42,'Waste record (actual)'!$A$15:$A$52)=0)),
      1
    )
  ),
"")</f>
        <v/>
      </c>
      <c r="B43" s="86"/>
      <c r="C43" s="111" t="str">
        <f>IF($A43="","",IFERROR(INDEX('Waste plan (estimate)'!$B$5:$B$203, MATCH($A43,'Waste plan (estimate)'!$A$5:$A$203,0)),""))</f>
        <v/>
      </c>
      <c r="D43" s="111" t="str">
        <f>IF($A43="","",SUMIF('Waste record (actual)'!$A$15:$A$508,$A43,'Waste record (actual)'!$L$15:$L$508))</f>
        <v/>
      </c>
      <c r="E43" s="110" t="str">
        <f t="shared" si="0"/>
        <v/>
      </c>
      <c r="F43" s="219"/>
      <c r="G43" s="243"/>
      <c r="H43" s="243"/>
      <c r="I43" s="244"/>
      <c r="K43" s="106" t="str" cm="1">
        <f t="array" ref="K43">IFERROR(
  INDEX('Waste record (actual)'!$A$15:$A$52,
    _xlfn.AGGREGATE(
      15,6,
      (ROW('Waste record (actual)'!$A$15:$A$52)-ROW('Waste record (actual)'!$A$15)+1)/
      (('Waste record (actual)'!$A$15:$A$52&lt;&gt;"")*(COUNTIF($A$23:K42,'Waste record (actual)'!$A$15:$A$52)=0)),
      1
    )
  ),
"")</f>
        <v/>
      </c>
      <c r="L43" s="85" t="str">
        <f>IF($A43="","",IFERROR(INDEX('Waste plan (estimate)'!$E$5:$E$203, MATCH($A43,'Waste plan (estimate)'!$A$5:$A$203,0)),""))</f>
        <v/>
      </c>
      <c r="M43" s="113" t="str">
        <f>IF($A43="","",SUMIF('Waste record (actual)'!$A$15:$A$508,$A43,'Waste record (actual)'!$N$15:$N$508))</f>
        <v/>
      </c>
      <c r="N43" s="111" t="str">
        <f>IF($A43="","",SUMIF('Waste record (actual)'!$A$15:$A$508,$A43,'Waste record (actual)'!$J$15:$J$508))</f>
        <v/>
      </c>
      <c r="O43" s="114" t="str">
        <f>IF($A43="","",SUMIF('Waste record (actual)'!$A$15:$A$508,$A43,'Waste record (actual)'!$I$15:$I$508))</f>
        <v/>
      </c>
      <c r="P43" s="116" t="str">
        <f>IF($A43="","",SUMIF('Waste record (actual)'!$A$15:$A$508,$A43,'Waste record (actual)'!$P$15:$P$508))</f>
        <v/>
      </c>
      <c r="Q43" s="116" t="str">
        <f>IF($A43="","",SUMIF('Waste record (actual)'!$A$15:$A$508,$A43,'Waste record (actual)'!$Q$15:$Q$508))</f>
        <v/>
      </c>
      <c r="R43" s="116" t="str">
        <f>IF($A43="","",SUMIF('Waste record (actual)'!$A$15:$A$508,$A43,'Waste record (actual)'!$S$15:$S$508))</f>
        <v/>
      </c>
      <c r="S43" s="84"/>
    </row>
    <row r="44" spans="1:19" ht="24" customHeight="1">
      <c r="A44" s="90" t="str" cm="1">
        <f t="array" ref="A44">IFERROR(
  INDEX('Waste record (actual)'!$A$15:$A$52,
    _xlfn.AGGREGATE(
      15,6,
      (ROW('Waste record (actual)'!$A$15:$A$52)-ROW('Waste record (actual)'!$A$15)+1)/
      (('Waste record (actual)'!$A$15:$A$52&lt;&gt;"")*(COUNTIF($A$23:K43,'Waste record (actual)'!$A$15:$A$52)=0)),
      1
    )
  ),
"")</f>
        <v/>
      </c>
      <c r="B44" s="86"/>
      <c r="C44" s="111" t="str">
        <f>IF($A44="","",IFERROR(INDEX('Waste plan (estimate)'!$B$5:$B$203, MATCH($A44,'Waste plan (estimate)'!$A$5:$A$203,0)),""))</f>
        <v/>
      </c>
      <c r="D44" s="111" t="str">
        <f>IF($A44="","",SUMIF('Waste record (actual)'!$A$15:$A$508,$A44,'Waste record (actual)'!$L$15:$L$508))</f>
        <v/>
      </c>
      <c r="E44" s="110" t="str">
        <f t="shared" si="0"/>
        <v/>
      </c>
      <c r="F44" s="219"/>
      <c r="G44" s="243"/>
      <c r="H44" s="243"/>
      <c r="I44" s="244"/>
      <c r="K44" s="106" t="str" cm="1">
        <f t="array" ref="K44">IFERROR(
  INDEX('Waste record (actual)'!$A$15:$A$52,
    _xlfn.AGGREGATE(
      15,6,
      (ROW('Waste record (actual)'!$A$15:$A$52)-ROW('Waste record (actual)'!$A$15)+1)/
      (('Waste record (actual)'!$A$15:$A$52&lt;&gt;"")*(COUNTIF($A$23:K43,'Waste record (actual)'!$A$15:$A$52)=0)),
      1
    )
  ),
"")</f>
        <v/>
      </c>
      <c r="L44" s="85" t="str">
        <f>IF($A44="","",IFERROR(INDEX('Waste plan (estimate)'!$E$5:$E$203, MATCH($A44,'Waste plan (estimate)'!$A$5:$A$203,0)),""))</f>
        <v/>
      </c>
      <c r="M44" s="113" t="str">
        <f>IF($A44="","",SUMIF('Waste record (actual)'!$A$15:$A$508,$A44,'Waste record (actual)'!$N$15:$N$508))</f>
        <v/>
      </c>
      <c r="N44" s="111" t="str">
        <f>IF($A44="","",SUMIF('Waste record (actual)'!$A$15:$A$508,$A44,'Waste record (actual)'!$J$15:$J$508))</f>
        <v/>
      </c>
      <c r="O44" s="114" t="str">
        <f>IF($A44="","",SUMIF('Waste record (actual)'!$A$15:$A$508,$A44,'Waste record (actual)'!$I$15:$I$508))</f>
        <v/>
      </c>
      <c r="P44" s="116" t="str">
        <f>IF($A44="","",SUMIF('Waste record (actual)'!$A$15:$A$508,$A44,'Waste record (actual)'!$P$15:$P$508))</f>
        <v/>
      </c>
      <c r="Q44" s="116" t="str">
        <f>IF($A44="","",SUMIF('Waste record (actual)'!$A$15:$A$508,$A44,'Waste record (actual)'!$Q$15:$Q$508))</f>
        <v/>
      </c>
      <c r="R44" s="116" t="str">
        <f>IF($A44="","",SUMIF('Waste record (actual)'!$A$15:$A$508,$A44,'Waste record (actual)'!$S$15:$S$508))</f>
        <v/>
      </c>
      <c r="S44" s="84"/>
    </row>
    <row r="45" spans="1:19" ht="24" customHeight="1">
      <c r="A45" s="90" t="str" cm="1">
        <f t="array" ref="A45">IFERROR(
  INDEX('Waste record (actual)'!$A$15:$A$52,
    _xlfn.AGGREGATE(
      15,6,
      (ROW('Waste record (actual)'!$A$15:$A$52)-ROW('Waste record (actual)'!$A$15)+1)/
      (('Waste record (actual)'!$A$15:$A$52&lt;&gt;"")*(COUNTIF($A$23:K44,'Waste record (actual)'!$A$15:$A$52)=0)),
      1
    )
  ),
"")</f>
        <v/>
      </c>
      <c r="B45" s="86"/>
      <c r="C45" s="111" t="str">
        <f>IF($A45="","",IFERROR(INDEX('Waste plan (estimate)'!$B$5:$B$203, MATCH($A45,'Waste plan (estimate)'!$A$5:$A$203,0)),""))</f>
        <v/>
      </c>
      <c r="D45" s="111" t="str">
        <f>IF($A45="","",SUMIF('Waste record (actual)'!$A$15:$A$508,$A45,'Waste record (actual)'!$L$15:$L$508))</f>
        <v/>
      </c>
      <c r="E45" s="110" t="str">
        <f t="shared" si="0"/>
        <v/>
      </c>
      <c r="F45" s="219"/>
      <c r="G45" s="243"/>
      <c r="H45" s="243"/>
      <c r="I45" s="244"/>
      <c r="K45" s="106" t="str" cm="1">
        <f t="array" ref="K45">IFERROR(
  INDEX('Waste record (actual)'!$A$15:$A$52,
    _xlfn.AGGREGATE(
      15,6,
      (ROW('Waste record (actual)'!$A$15:$A$52)-ROW('Waste record (actual)'!$A$15)+1)/
      (('Waste record (actual)'!$A$15:$A$52&lt;&gt;"")*(COUNTIF($A$23:K44,'Waste record (actual)'!$A$15:$A$52)=0)),
      1
    )
  ),
"")</f>
        <v/>
      </c>
      <c r="L45" s="85" t="str">
        <f>IF($A45="","",IFERROR(INDEX('Waste plan (estimate)'!$E$5:$E$203, MATCH($A45,'Waste plan (estimate)'!$A$5:$A$203,0)),""))</f>
        <v/>
      </c>
      <c r="M45" s="113" t="str">
        <f>IF($A45="","",SUMIF('Waste record (actual)'!$A$15:$A$508,$A45,'Waste record (actual)'!$N$15:$N$508))</f>
        <v/>
      </c>
      <c r="N45" s="111" t="str">
        <f>IF($A45="","",SUMIF('Waste record (actual)'!$A$15:$A$508,$A45,'Waste record (actual)'!$J$15:$J$508))</f>
        <v/>
      </c>
      <c r="O45" s="114" t="str">
        <f>IF($A45="","",SUMIF('Waste record (actual)'!$A$15:$A$508,$A45,'Waste record (actual)'!$I$15:$I$508))</f>
        <v/>
      </c>
      <c r="P45" s="116" t="str">
        <f>IF($A45="","",SUMIF('Waste record (actual)'!$A$15:$A$508,$A45,'Waste record (actual)'!$P$15:$P$508))</f>
        <v/>
      </c>
      <c r="Q45" s="116" t="str">
        <f>IF($A45="","",SUMIF('Waste record (actual)'!$A$15:$A$508,$A45,'Waste record (actual)'!$Q$15:$Q$508))</f>
        <v/>
      </c>
      <c r="R45" s="116" t="str">
        <f>IF($A45="","",SUMIF('Waste record (actual)'!$A$15:$A$508,$A45,'Waste record (actual)'!$S$15:$S$508))</f>
        <v/>
      </c>
      <c r="S45" s="84"/>
    </row>
    <row r="46" spans="1:19" ht="24" customHeight="1">
      <c r="A46" s="90" t="str" cm="1">
        <f t="array" ref="A46">IFERROR(
  INDEX('Waste record (actual)'!$A$15:$A$52,
    _xlfn.AGGREGATE(
      15,6,
      (ROW('Waste record (actual)'!$A$15:$A$52)-ROW('Waste record (actual)'!$A$15)+1)/
      (('Waste record (actual)'!$A$15:$A$52&lt;&gt;"")*(COUNTIF($A$23:K45,'Waste record (actual)'!$A$15:$A$52)=0)),
      1
    )
  ),
"")</f>
        <v/>
      </c>
      <c r="B46" s="86"/>
      <c r="C46" s="111" t="str">
        <f>IF($A46="","",IFERROR(INDEX('Waste plan (estimate)'!$B$5:$B$203, MATCH($A46,'Waste plan (estimate)'!$A$5:$A$203,0)),""))</f>
        <v/>
      </c>
      <c r="D46" s="111" t="str">
        <f>IF($A46="","",SUMIF('Waste record (actual)'!$A$15:$A$508,$A46,'Waste record (actual)'!$L$15:$L$508))</f>
        <v/>
      </c>
      <c r="E46" s="110" t="str">
        <f t="shared" si="0"/>
        <v/>
      </c>
      <c r="F46" s="219"/>
      <c r="G46" s="243"/>
      <c r="H46" s="243"/>
      <c r="I46" s="244"/>
      <c r="K46" s="106" t="str" cm="1">
        <f t="array" ref="K46">IFERROR(
  INDEX('Waste record (actual)'!$A$15:$A$52,
    _xlfn.AGGREGATE(
      15,6,
      (ROW('Waste record (actual)'!$A$15:$A$52)-ROW('Waste record (actual)'!$A$15)+1)/
      (('Waste record (actual)'!$A$15:$A$52&lt;&gt;"")*(COUNTIF($A$23:K45,'Waste record (actual)'!$A$15:$A$52)=0)),
      1
    )
  ),
"")</f>
        <v/>
      </c>
      <c r="L46" s="85" t="str">
        <f>IF($A46="","",IFERROR(INDEX('Waste plan (estimate)'!$E$5:$E$203, MATCH($A46,'Waste plan (estimate)'!$A$5:$A$203,0)),""))</f>
        <v/>
      </c>
      <c r="M46" s="113" t="str">
        <f>IF($A46="","",SUMIF('Waste record (actual)'!$A$15:$A$508,$A46,'Waste record (actual)'!$N$15:$N$508))</f>
        <v/>
      </c>
      <c r="N46" s="111" t="str">
        <f>IF($A46="","",SUMIF('Waste record (actual)'!$A$15:$A$508,$A46,'Waste record (actual)'!$J$15:$J$508))</f>
        <v/>
      </c>
      <c r="O46" s="114" t="str">
        <f>IF($A46="","",SUMIF('Waste record (actual)'!$A$15:$A$508,$A46,'Waste record (actual)'!$I$15:$I$508))</f>
        <v/>
      </c>
      <c r="P46" s="116" t="str">
        <f>IF($A46="","",SUMIF('Waste record (actual)'!$A$15:$A$508,$A46,'Waste record (actual)'!$P$15:$P$508))</f>
        <v/>
      </c>
      <c r="Q46" s="116" t="str">
        <f>IF($A46="","",SUMIF('Waste record (actual)'!$A$15:$A$508,$A46,'Waste record (actual)'!$Q$15:$Q$508))</f>
        <v/>
      </c>
      <c r="R46" s="116" t="str">
        <f>IF($A46="","",SUMIF('Waste record (actual)'!$A$15:$A$508,$A46,'Waste record (actual)'!$S$15:$S$508))</f>
        <v/>
      </c>
      <c r="S46" s="84"/>
    </row>
    <row r="47" spans="1:19" ht="24" customHeight="1">
      <c r="A47" s="90" t="str" cm="1">
        <f t="array" ref="A47">IFERROR(
  INDEX('Waste record (actual)'!$A$15:$A$52,
    _xlfn.AGGREGATE(
      15,6,
      (ROW('Waste record (actual)'!$A$15:$A$52)-ROW('Waste record (actual)'!$A$15)+1)/
      (('Waste record (actual)'!$A$15:$A$52&lt;&gt;"")*(COUNTIF($A$23:K46,'Waste record (actual)'!$A$15:$A$52)=0)),
      1
    )
  ),
"")</f>
        <v/>
      </c>
      <c r="B47" s="86"/>
      <c r="C47" s="111" t="str">
        <f>IF($A47="","",IFERROR(INDEX('Waste plan (estimate)'!$B$5:$B$203, MATCH($A47,'Waste plan (estimate)'!$A$5:$A$203,0)),""))</f>
        <v/>
      </c>
      <c r="D47" s="111" t="str">
        <f>IF($A47="","",SUMIF('Waste record (actual)'!$A$15:$A$508,$A47,'Waste record (actual)'!$L$15:$L$508))</f>
        <v/>
      </c>
      <c r="E47" s="110" t="str">
        <f t="shared" si="0"/>
        <v/>
      </c>
      <c r="F47" s="219"/>
      <c r="G47" s="243"/>
      <c r="H47" s="243"/>
      <c r="I47" s="244"/>
      <c r="K47" s="106" t="str" cm="1">
        <f t="array" ref="K47">IFERROR(
  INDEX('Waste record (actual)'!$A$15:$A$52,
    _xlfn.AGGREGATE(
      15,6,
      (ROW('Waste record (actual)'!$A$15:$A$52)-ROW('Waste record (actual)'!$A$15)+1)/
      (('Waste record (actual)'!$A$15:$A$52&lt;&gt;"")*(COUNTIF($A$23:K46,'Waste record (actual)'!$A$15:$A$52)=0)),
      1
    )
  ),
"")</f>
        <v/>
      </c>
      <c r="L47" s="85" t="str">
        <f>IF($A47="","",IFERROR(INDEX('Waste plan (estimate)'!$E$5:$E$203, MATCH($A47,'Waste plan (estimate)'!$A$5:$A$203,0)),""))</f>
        <v/>
      </c>
      <c r="M47" s="113" t="str">
        <f>IF($A47="","",SUMIF('Waste record (actual)'!$A$15:$A$508,$A47,'Waste record (actual)'!$N$15:$N$508))</f>
        <v/>
      </c>
      <c r="N47" s="111" t="str">
        <f>IF($A47="","",SUMIF('Waste record (actual)'!$A$15:$A$508,$A47,'Waste record (actual)'!$J$15:$J$508))</f>
        <v/>
      </c>
      <c r="O47" s="114" t="str">
        <f>IF($A47="","",SUMIF('Waste record (actual)'!$A$15:$A$508,$A47,'Waste record (actual)'!$I$15:$I$508))</f>
        <v/>
      </c>
      <c r="P47" s="116" t="str">
        <f>IF($A47="","",SUMIF('Waste record (actual)'!$A$15:$A$508,$A47,'Waste record (actual)'!$P$15:$P$508))</f>
        <v/>
      </c>
      <c r="Q47" s="116" t="str">
        <f>IF($A47="","",SUMIF('Waste record (actual)'!$A$15:$A$508,$A47,'Waste record (actual)'!$Q$15:$Q$508))</f>
        <v/>
      </c>
      <c r="R47" s="116" t="str">
        <f>IF($A47="","",SUMIF('Waste record (actual)'!$A$15:$A$508,$A47,'Waste record (actual)'!$S$15:$S$508))</f>
        <v/>
      </c>
      <c r="S47" s="84"/>
    </row>
    <row r="48" spans="1:19" ht="24" customHeight="1">
      <c r="A48" s="90" t="str" cm="1">
        <f t="array" ref="A48">IFERROR(
  INDEX('Waste record (actual)'!$A$15:$A$52,
    _xlfn.AGGREGATE(
      15,6,
      (ROW('Waste record (actual)'!$A$15:$A$52)-ROW('Waste record (actual)'!$A$15)+1)/
      (('Waste record (actual)'!$A$15:$A$52&lt;&gt;"")*(COUNTIF($A$23:K47,'Waste record (actual)'!$A$15:$A$52)=0)),
      1
    )
  ),
"")</f>
        <v/>
      </c>
      <c r="B48" s="86"/>
      <c r="C48" s="111" t="str">
        <f>IF($A48="","",IFERROR(INDEX('Waste plan (estimate)'!$B$5:$B$203, MATCH($A48,'Waste plan (estimate)'!$A$5:$A$203,0)),""))</f>
        <v/>
      </c>
      <c r="D48" s="111" t="str">
        <f>IF($A48="","",SUMIF('Waste record (actual)'!$A$15:$A$508,$A48,'Waste record (actual)'!$L$15:$L$508))</f>
        <v/>
      </c>
      <c r="E48" s="110" t="str">
        <f t="shared" si="0"/>
        <v/>
      </c>
      <c r="F48" s="219"/>
      <c r="G48" s="243"/>
      <c r="H48" s="243"/>
      <c r="I48" s="244"/>
      <c r="K48" s="106" t="str" cm="1">
        <f t="array" ref="K48">IFERROR(
  INDEX('Waste record (actual)'!$A$15:$A$52,
    _xlfn.AGGREGATE(
      15,6,
      (ROW('Waste record (actual)'!$A$15:$A$52)-ROW('Waste record (actual)'!$A$15)+1)/
      (('Waste record (actual)'!$A$15:$A$52&lt;&gt;"")*(COUNTIF($A$23:K47,'Waste record (actual)'!$A$15:$A$52)=0)),
      1
    )
  ),
"")</f>
        <v/>
      </c>
      <c r="L48" s="85" t="str">
        <f>IF($A48="","",IFERROR(INDEX('Waste plan (estimate)'!$E$5:$E$203, MATCH($A48,'Waste plan (estimate)'!$A$5:$A$203,0)),""))</f>
        <v/>
      </c>
      <c r="M48" s="113" t="str">
        <f>IF($A48="","",SUMIF('Waste record (actual)'!$A$15:$A$508,$A48,'Waste record (actual)'!$N$15:$N$508))</f>
        <v/>
      </c>
      <c r="N48" s="111" t="str">
        <f>IF($A48="","",SUMIF('Waste record (actual)'!$A$15:$A$508,$A48,'Waste record (actual)'!$J$15:$J$508))</f>
        <v/>
      </c>
      <c r="O48" s="114" t="str">
        <f>IF($A48="","",SUMIF('Waste record (actual)'!$A$15:$A$508,$A48,'Waste record (actual)'!$I$15:$I$508))</f>
        <v/>
      </c>
      <c r="P48" s="116" t="str">
        <f>IF($A48="","",SUMIF('Waste record (actual)'!$A$15:$A$508,$A48,'Waste record (actual)'!$P$15:$P$508))</f>
        <v/>
      </c>
      <c r="Q48" s="116" t="str">
        <f>IF($A48="","",SUMIF('Waste record (actual)'!$A$15:$A$508,$A48,'Waste record (actual)'!$Q$15:$Q$508))</f>
        <v/>
      </c>
      <c r="R48" s="116" t="str">
        <f>IF($A48="","",SUMIF('Waste record (actual)'!$A$15:$A$508,$A48,'Waste record (actual)'!$S$15:$S$508))</f>
        <v/>
      </c>
      <c r="S48" s="84"/>
    </row>
    <row r="49" spans="1:19" ht="24" customHeight="1">
      <c r="A49" s="90" t="str" cm="1">
        <f t="array" ref="A49">IFERROR(
  INDEX('Waste record (actual)'!$A$15:$A$52,
    _xlfn.AGGREGATE(
      15,6,
      (ROW('Waste record (actual)'!$A$15:$A$52)-ROW('Waste record (actual)'!$A$15)+1)/
      (('Waste record (actual)'!$A$15:$A$52&lt;&gt;"")*(COUNTIF($A$23:K48,'Waste record (actual)'!$A$15:$A$52)=0)),
      1
    )
  ),
"")</f>
        <v/>
      </c>
      <c r="B49" s="86"/>
      <c r="C49" s="111" t="str">
        <f>IF($A49="","",IFERROR(INDEX('Waste plan (estimate)'!$B$5:$B$203, MATCH($A49,'Waste plan (estimate)'!$A$5:$A$203,0)),""))</f>
        <v/>
      </c>
      <c r="D49" s="111" t="str">
        <f>IF($A49="","",SUMIF('Waste record (actual)'!$A$15:$A$508,$A49,'Waste record (actual)'!$L$15:$L$508))</f>
        <v/>
      </c>
      <c r="E49" s="110" t="str">
        <f t="shared" si="0"/>
        <v/>
      </c>
      <c r="F49" s="219"/>
      <c r="G49" s="243"/>
      <c r="H49" s="243"/>
      <c r="I49" s="244"/>
      <c r="K49" s="106" t="str" cm="1">
        <f t="array" ref="K49">IFERROR(
  INDEX('Waste record (actual)'!$A$15:$A$52,
    _xlfn.AGGREGATE(
      15,6,
      (ROW('Waste record (actual)'!$A$15:$A$52)-ROW('Waste record (actual)'!$A$15)+1)/
      (('Waste record (actual)'!$A$15:$A$52&lt;&gt;"")*(COUNTIF($A$23:K48,'Waste record (actual)'!$A$15:$A$52)=0)),
      1
    )
  ),
"")</f>
        <v/>
      </c>
      <c r="L49" s="85" t="str">
        <f>IF($A49="","",IFERROR(INDEX('Waste plan (estimate)'!$E$5:$E$203, MATCH($A49,'Waste plan (estimate)'!$A$5:$A$203,0)),""))</f>
        <v/>
      </c>
      <c r="M49" s="113" t="str">
        <f>IF($A49="","",SUMIF('Waste record (actual)'!$A$15:$A$508,$A49,'Waste record (actual)'!$N$15:$N$508))</f>
        <v/>
      </c>
      <c r="N49" s="111" t="str">
        <f>IF($A49="","",SUMIF('Waste record (actual)'!$A$15:$A$508,$A49,'Waste record (actual)'!$J$15:$J$508))</f>
        <v/>
      </c>
      <c r="O49" s="114" t="str">
        <f>IF($A49="","",SUMIF('Waste record (actual)'!$A$15:$A$508,$A49,'Waste record (actual)'!$I$15:$I$508))</f>
        <v/>
      </c>
      <c r="P49" s="116" t="str">
        <f>IF($A49="","",SUMIF('Waste record (actual)'!$A$15:$A$508,$A49,'Waste record (actual)'!$P$15:$P$508))</f>
        <v/>
      </c>
      <c r="Q49" s="116" t="str">
        <f>IF($A49="","",SUMIF('Waste record (actual)'!$A$15:$A$508,$A49,'Waste record (actual)'!$Q$15:$Q$508))</f>
        <v/>
      </c>
      <c r="R49" s="116" t="str">
        <f>IF($A49="","",SUMIF('Waste record (actual)'!$A$15:$A$508,$A49,'Waste record (actual)'!$S$15:$S$508))</f>
        <v/>
      </c>
      <c r="S49" s="84"/>
    </row>
    <row r="50" spans="1:19" ht="24" customHeight="1">
      <c r="A50" s="90" t="str" cm="1">
        <f t="array" ref="A50">IFERROR(
  INDEX('Waste record (actual)'!$A$15:$A$52,
    _xlfn.AGGREGATE(
      15,6,
      (ROW('Waste record (actual)'!$A$15:$A$52)-ROW('Waste record (actual)'!$A$15)+1)/
      (('Waste record (actual)'!$A$15:$A$52&lt;&gt;"")*(COUNTIF($A$23:K49,'Waste record (actual)'!$A$15:$A$52)=0)),
      1
    )
  ),
"")</f>
        <v/>
      </c>
      <c r="B50" s="86"/>
      <c r="C50" s="111" t="str">
        <f>IF($A50="","",IFERROR(INDEX('Waste plan (estimate)'!$B$5:$B$203, MATCH($A50,'Waste plan (estimate)'!$A$5:$A$203,0)),""))</f>
        <v/>
      </c>
      <c r="D50" s="111" t="str">
        <f>IF($A50="","",SUMIF('Waste record (actual)'!$A$15:$A$508,$A50,'Waste record (actual)'!$L$15:$L$508))</f>
        <v/>
      </c>
      <c r="E50" s="110" t="str">
        <f t="shared" si="0"/>
        <v/>
      </c>
      <c r="F50" s="219"/>
      <c r="G50" s="243"/>
      <c r="H50" s="243"/>
      <c r="I50" s="244"/>
      <c r="K50" s="106" t="str" cm="1">
        <f t="array" ref="K50">IFERROR(
  INDEX('Waste record (actual)'!$A$15:$A$52,
    _xlfn.AGGREGATE(
      15,6,
      (ROW('Waste record (actual)'!$A$15:$A$52)-ROW('Waste record (actual)'!$A$15)+1)/
      (('Waste record (actual)'!$A$15:$A$52&lt;&gt;"")*(COUNTIF($A$23:K49,'Waste record (actual)'!$A$15:$A$52)=0)),
      1
    )
  ),
"")</f>
        <v/>
      </c>
      <c r="L50" s="85" t="str">
        <f>IF($A50="","",IFERROR(INDEX('Waste plan (estimate)'!$E$5:$E$203, MATCH($A50,'Waste plan (estimate)'!$A$5:$A$203,0)),""))</f>
        <v/>
      </c>
      <c r="M50" s="113" t="str">
        <f>IF($A50="","",SUMIF('Waste record (actual)'!$A$15:$A$508,$A50,'Waste record (actual)'!$N$15:$N$508))</f>
        <v/>
      </c>
      <c r="N50" s="111" t="str">
        <f>IF($A50="","",SUMIF('Waste record (actual)'!$A$15:$A$508,$A50,'Waste record (actual)'!$J$15:$J$508))</f>
        <v/>
      </c>
      <c r="O50" s="114" t="str">
        <f>IF($A50="","",SUMIF('Waste record (actual)'!$A$15:$A$508,$A50,'Waste record (actual)'!$I$15:$I$508))</f>
        <v/>
      </c>
      <c r="P50" s="116" t="str">
        <f>IF($A50="","",SUMIF('Waste record (actual)'!$A$15:$A$508,$A50,'Waste record (actual)'!$P$15:$P$508))</f>
        <v/>
      </c>
      <c r="Q50" s="116" t="str">
        <f>IF($A50="","",SUMIF('Waste record (actual)'!$A$15:$A$508,$A50,'Waste record (actual)'!$Q$15:$Q$508))</f>
        <v/>
      </c>
      <c r="R50" s="116" t="str">
        <f>IF($A50="","",SUMIF('Waste record (actual)'!$A$15:$A$508,$A50,'Waste record (actual)'!$S$15:$S$508))</f>
        <v/>
      </c>
      <c r="S50" s="84"/>
    </row>
    <row r="51" spans="1:19" ht="24" customHeight="1">
      <c r="A51" s="90" t="str" cm="1">
        <f t="array" ref="A51">IFERROR(
  INDEX('Waste record (actual)'!$A$15:$A$52,
    _xlfn.AGGREGATE(
      15,6,
      (ROW('Waste record (actual)'!$A$15:$A$52)-ROW('Waste record (actual)'!$A$15)+1)/
      (('Waste record (actual)'!$A$15:$A$52&lt;&gt;"")*(COUNTIF($A$23:K50,'Waste record (actual)'!$A$15:$A$52)=0)),
      1
    )
  ),
"")</f>
        <v/>
      </c>
      <c r="B51" s="86"/>
      <c r="C51" s="111" t="str">
        <f>IF($A51="","",IFERROR(INDEX('Waste plan (estimate)'!$B$5:$B$203, MATCH($A51,'Waste plan (estimate)'!$A$5:$A$203,0)),""))</f>
        <v/>
      </c>
      <c r="D51" s="111" t="str">
        <f>IF($A51="","",SUMIF('Waste record (actual)'!$A$15:$A$508,$A51,'Waste record (actual)'!$L$15:$L$508))</f>
        <v/>
      </c>
      <c r="E51" s="110" t="str">
        <f t="shared" si="0"/>
        <v/>
      </c>
      <c r="F51" s="219"/>
      <c r="G51" s="243"/>
      <c r="H51" s="243"/>
      <c r="I51" s="244"/>
      <c r="K51" s="106" t="str" cm="1">
        <f t="array" ref="K51">IFERROR(
  INDEX('Waste record (actual)'!$A$15:$A$52,
    _xlfn.AGGREGATE(
      15,6,
      (ROW('Waste record (actual)'!$A$15:$A$52)-ROW('Waste record (actual)'!$A$15)+1)/
      (('Waste record (actual)'!$A$15:$A$52&lt;&gt;"")*(COUNTIF($A$23:K50,'Waste record (actual)'!$A$15:$A$52)=0)),
      1
    )
  ),
"")</f>
        <v/>
      </c>
      <c r="L51" s="85" t="str">
        <f>IF($A51="","",IFERROR(INDEX('Waste plan (estimate)'!$E$5:$E$203, MATCH($A51,'Waste plan (estimate)'!$A$5:$A$203,0)),""))</f>
        <v/>
      </c>
      <c r="M51" s="113" t="str">
        <f>IF($A51="","",SUMIF('Waste record (actual)'!$A$15:$A$508,$A51,'Waste record (actual)'!$N$15:$N$508))</f>
        <v/>
      </c>
      <c r="N51" s="111" t="str">
        <f>IF($A51="","",SUMIF('Waste record (actual)'!$A$15:$A$508,$A51,'Waste record (actual)'!$J$15:$J$508))</f>
        <v/>
      </c>
      <c r="O51" s="114" t="str">
        <f>IF($A51="","",SUMIF('Waste record (actual)'!$A$15:$A$508,$A51,'Waste record (actual)'!$I$15:$I$508))</f>
        <v/>
      </c>
      <c r="P51" s="116" t="str">
        <f>IF($A51="","",SUMIF('Waste record (actual)'!$A$15:$A$508,$A51,'Waste record (actual)'!$P$15:$P$508))</f>
        <v/>
      </c>
      <c r="Q51" s="116" t="str">
        <f>IF($A51="","",SUMIF('Waste record (actual)'!$A$15:$A$508,$A51,'Waste record (actual)'!$Q$15:$Q$508))</f>
        <v/>
      </c>
      <c r="R51" s="116" t="str">
        <f>IF($A51="","",SUMIF('Waste record (actual)'!$A$15:$A$508,$A51,'Waste record (actual)'!$S$15:$S$508))</f>
        <v/>
      </c>
      <c r="S51" s="84"/>
    </row>
    <row r="52" spans="1:19" ht="24" customHeight="1">
      <c r="A52" s="90" t="str" cm="1">
        <f t="array" ref="A52">IFERROR(
  INDEX('Waste record (actual)'!$A$15:$A$52,
    _xlfn.AGGREGATE(
      15,6,
      (ROW('Waste record (actual)'!$A$15:$A$52)-ROW('Waste record (actual)'!$A$15)+1)/
      (('Waste record (actual)'!$A$15:$A$52&lt;&gt;"")*(COUNTIF($A$23:K51,'Waste record (actual)'!$A$15:$A$52)=0)),
      1
    )
  ),
"")</f>
        <v/>
      </c>
      <c r="B52" s="86"/>
      <c r="C52" s="111" t="str">
        <f>IF($A52="","",IFERROR(INDEX('Waste plan (estimate)'!$B$5:$B$203, MATCH($A52,'Waste plan (estimate)'!$A$5:$A$203,0)),""))</f>
        <v/>
      </c>
      <c r="D52" s="111" t="str">
        <f>IF($A52="","",SUMIF('Waste record (actual)'!$A$15:$A$508,$A52,'Waste record (actual)'!$L$15:$L$508))</f>
        <v/>
      </c>
      <c r="E52" s="110" t="str">
        <f t="shared" si="0"/>
        <v/>
      </c>
      <c r="F52" s="219"/>
      <c r="G52" s="243"/>
      <c r="H52" s="243"/>
      <c r="I52" s="244"/>
      <c r="K52" s="106" t="str" cm="1">
        <f t="array" ref="K52">IFERROR(
  INDEX('Waste record (actual)'!$A$15:$A$52,
    _xlfn.AGGREGATE(
      15,6,
      (ROW('Waste record (actual)'!$A$15:$A$52)-ROW('Waste record (actual)'!$A$15)+1)/
      (('Waste record (actual)'!$A$15:$A$52&lt;&gt;"")*(COUNTIF($A$23:K51,'Waste record (actual)'!$A$15:$A$52)=0)),
      1
    )
  ),
"")</f>
        <v/>
      </c>
      <c r="L52" s="85" t="str">
        <f>IF($A52="","",IFERROR(INDEX('Waste plan (estimate)'!$E$5:$E$203, MATCH($A52,'Waste plan (estimate)'!$A$5:$A$203,0)),""))</f>
        <v/>
      </c>
      <c r="M52" s="113" t="str">
        <f>IF($A52="","",SUMIF('Waste record (actual)'!$A$15:$A$508,$A52,'Waste record (actual)'!$N$15:$N$508))</f>
        <v/>
      </c>
      <c r="N52" s="111" t="str">
        <f>IF($A52="","",SUMIF('Waste record (actual)'!$A$15:$A$508,$A52,'Waste record (actual)'!$J$15:$J$508))</f>
        <v/>
      </c>
      <c r="O52" s="114" t="str">
        <f>IF($A52="","",SUMIF('Waste record (actual)'!$A$15:$A$508,$A52,'Waste record (actual)'!$I$15:$I$508))</f>
        <v/>
      </c>
      <c r="P52" s="116" t="str">
        <f>IF($A52="","",SUMIF('Waste record (actual)'!$A$15:$A$508,$A52,'Waste record (actual)'!$P$15:$P$508))</f>
        <v/>
      </c>
      <c r="Q52" s="116" t="str">
        <f>IF($A52="","",SUMIF('Waste record (actual)'!$A$15:$A$508,$A52,'Waste record (actual)'!$Q$15:$Q$508))</f>
        <v/>
      </c>
      <c r="R52" s="116" t="str">
        <f>IF($A52="","",SUMIF('Waste record (actual)'!$A$15:$A$508,$A52,'Waste record (actual)'!$S$15:$S$508))</f>
        <v/>
      </c>
      <c r="S52" s="84"/>
    </row>
    <row r="53" spans="1:19" ht="24" customHeight="1">
      <c r="A53" s="90" t="str" cm="1">
        <f t="array" ref="A53">IFERROR(
  INDEX('Waste record (actual)'!$A$15:$A$52,
    _xlfn.AGGREGATE(
      15,6,
      (ROW('Waste record (actual)'!$A$15:$A$52)-ROW('Waste record (actual)'!$A$15)+1)/
      (('Waste record (actual)'!$A$15:$A$52&lt;&gt;"")*(COUNTIF($A$23:K52,'Waste record (actual)'!$A$15:$A$52)=0)),
      1
    )
  ),
"")</f>
        <v/>
      </c>
      <c r="B53" s="86"/>
      <c r="C53" s="111" t="str">
        <f>IF($A53="","",IFERROR(INDEX('Waste plan (estimate)'!$B$5:$B$203, MATCH($A53,'Waste plan (estimate)'!$A$5:$A$203,0)),""))</f>
        <v/>
      </c>
      <c r="D53" s="111" t="str">
        <f>IF($A53="","",SUMIF('Waste record (actual)'!$A$15:$A$508,$A53,'Waste record (actual)'!$L$15:$L$508))</f>
        <v/>
      </c>
      <c r="E53" s="110" t="str">
        <f t="shared" si="0"/>
        <v/>
      </c>
      <c r="F53" s="219"/>
      <c r="G53" s="243"/>
      <c r="H53" s="243"/>
      <c r="I53" s="244"/>
      <c r="K53" s="106" t="str" cm="1">
        <f t="array" ref="K53">IFERROR(
  INDEX('Waste record (actual)'!$A$15:$A$52,
    _xlfn.AGGREGATE(
      15,6,
      (ROW('Waste record (actual)'!$A$15:$A$52)-ROW('Waste record (actual)'!$A$15)+1)/
      (('Waste record (actual)'!$A$15:$A$52&lt;&gt;"")*(COUNTIF($A$23:K52,'Waste record (actual)'!$A$15:$A$52)=0)),
      1
    )
  ),
"")</f>
        <v/>
      </c>
      <c r="L53" s="85" t="str">
        <f>IF($A53="","",IFERROR(INDEX('Waste plan (estimate)'!$E$5:$E$203, MATCH($A53,'Waste plan (estimate)'!$A$5:$A$203,0)),""))</f>
        <v/>
      </c>
      <c r="M53" s="113" t="str">
        <f>IF($A53="","",SUMIF('Waste record (actual)'!$A$15:$A$508,$A53,'Waste record (actual)'!$N$15:$N$508))</f>
        <v/>
      </c>
      <c r="N53" s="111" t="str">
        <f>IF($A53="","",SUMIF('Waste record (actual)'!$A$15:$A$508,$A53,'Waste record (actual)'!$J$15:$J$508))</f>
        <v/>
      </c>
      <c r="O53" s="114" t="str">
        <f>IF($A53="","",SUMIF('Waste record (actual)'!$A$15:$A$508,$A53,'Waste record (actual)'!$I$15:$I$508))</f>
        <v/>
      </c>
      <c r="P53" s="116" t="str">
        <f>IF($A53="","",SUMIF('Waste record (actual)'!$A$15:$A$508,$A53,'Waste record (actual)'!$P$15:$P$508))</f>
        <v/>
      </c>
      <c r="Q53" s="116" t="str">
        <f>IF($A53="","",SUMIF('Waste record (actual)'!$A$15:$A$508,$A53,'Waste record (actual)'!$Q$15:$Q$508))</f>
        <v/>
      </c>
      <c r="R53" s="116" t="str">
        <f>IF($A53="","",SUMIF('Waste record (actual)'!$A$15:$A$508,$A53,'Waste record (actual)'!$S$15:$S$508))</f>
        <v/>
      </c>
      <c r="S53" s="84"/>
    </row>
    <row r="54" spans="1:19" ht="24" customHeight="1">
      <c r="A54" s="90" t="str" cm="1">
        <f t="array" ref="A54">IFERROR(
  INDEX('Waste record (actual)'!$A$15:$A$52,
    _xlfn.AGGREGATE(
      15,6,
      (ROW('Waste record (actual)'!$A$15:$A$52)-ROW('Waste record (actual)'!$A$15)+1)/
      (('Waste record (actual)'!$A$15:$A$52&lt;&gt;"")*(COUNTIF($A$23:K53,'Waste record (actual)'!$A$15:$A$52)=0)),
      1
    )
  ),
"")</f>
        <v/>
      </c>
      <c r="B54" s="86"/>
      <c r="C54" s="111" t="str">
        <f>IF($A54="","",IFERROR(INDEX('Waste plan (estimate)'!$B$5:$B$203, MATCH($A54,'Waste plan (estimate)'!$A$5:$A$203,0)),""))</f>
        <v/>
      </c>
      <c r="D54" s="111" t="str">
        <f>IF($A54="","",SUMIF('Waste record (actual)'!$A$15:$A$508,$A54,'Waste record (actual)'!$L$15:$L$508))</f>
        <v/>
      </c>
      <c r="E54" s="110" t="str">
        <f t="shared" si="0"/>
        <v/>
      </c>
      <c r="F54" s="219"/>
      <c r="G54" s="243"/>
      <c r="H54" s="243"/>
      <c r="I54" s="244"/>
      <c r="K54" s="106" t="str" cm="1">
        <f t="array" ref="K54">IFERROR(
  INDEX('Waste record (actual)'!$A$15:$A$52,
    _xlfn.AGGREGATE(
      15,6,
      (ROW('Waste record (actual)'!$A$15:$A$52)-ROW('Waste record (actual)'!$A$15)+1)/
      (('Waste record (actual)'!$A$15:$A$52&lt;&gt;"")*(COUNTIF($A$23:K53,'Waste record (actual)'!$A$15:$A$52)=0)),
      1
    )
  ),
"")</f>
        <v/>
      </c>
      <c r="L54" s="85" t="str">
        <f>IF($A54="","",IFERROR(INDEX('Waste plan (estimate)'!$E$5:$E$203, MATCH($A54,'Waste plan (estimate)'!$A$5:$A$203,0)),""))</f>
        <v/>
      </c>
      <c r="M54" s="113" t="str">
        <f>IF($A54="","",SUMIF('Waste record (actual)'!$A$15:$A$508,$A54,'Waste record (actual)'!$N$15:$N$508))</f>
        <v/>
      </c>
      <c r="N54" s="111" t="str">
        <f>IF($A54="","",SUMIF('Waste record (actual)'!$A$15:$A$508,$A54,'Waste record (actual)'!$J$15:$J$508))</f>
        <v/>
      </c>
      <c r="O54" s="114" t="str">
        <f>IF($A54="","",SUMIF('Waste record (actual)'!$A$15:$A$508,$A54,'Waste record (actual)'!$I$15:$I$508))</f>
        <v/>
      </c>
      <c r="P54" s="116" t="str">
        <f>IF($A54="","",SUMIF('Waste record (actual)'!$A$15:$A$508,$A54,'Waste record (actual)'!$P$15:$P$508))</f>
        <v/>
      </c>
      <c r="Q54" s="116" t="str">
        <f>IF($A54="","",SUMIF('Waste record (actual)'!$A$15:$A$508,$A54,'Waste record (actual)'!$Q$15:$Q$508))</f>
        <v/>
      </c>
      <c r="R54" s="116" t="str">
        <f>IF($A54="","",SUMIF('Waste record (actual)'!$A$15:$A$508,$A54,'Waste record (actual)'!$S$15:$S$508))</f>
        <v/>
      </c>
      <c r="S54" s="84"/>
    </row>
    <row r="55" spans="1:19" ht="24" customHeight="1">
      <c r="A55" s="90" t="str" cm="1">
        <f t="array" ref="A55">IFERROR(
  INDEX('Waste record (actual)'!$A$15:$A$52,
    _xlfn.AGGREGATE(
      15,6,
      (ROW('Waste record (actual)'!$A$15:$A$52)-ROW('Waste record (actual)'!$A$15)+1)/
      (('Waste record (actual)'!$A$15:$A$52&lt;&gt;"")*(COUNTIF($A$23:K54,'Waste record (actual)'!$A$15:$A$52)=0)),
      1
    )
  ),
"")</f>
        <v/>
      </c>
      <c r="B55" s="86"/>
      <c r="C55" s="111" t="str">
        <f>IF($A55="","",IFERROR(INDEX('Waste plan (estimate)'!$B$5:$B$203, MATCH($A55,'Waste plan (estimate)'!$A$5:$A$203,0)),""))</f>
        <v/>
      </c>
      <c r="D55" s="111" t="str">
        <f>IF($A55="","",SUMIF('Waste record (actual)'!$A$15:$A$508,$A55,'Waste record (actual)'!$L$15:$L$508))</f>
        <v/>
      </c>
      <c r="E55" s="110" t="str">
        <f t="shared" si="0"/>
        <v/>
      </c>
      <c r="F55" s="219"/>
      <c r="G55" s="243"/>
      <c r="H55" s="243"/>
      <c r="I55" s="244"/>
      <c r="K55" s="106" t="str" cm="1">
        <f t="array" ref="K55">IFERROR(
  INDEX('Waste record (actual)'!$A$15:$A$52,
    _xlfn.AGGREGATE(
      15,6,
      (ROW('Waste record (actual)'!$A$15:$A$52)-ROW('Waste record (actual)'!$A$15)+1)/
      (('Waste record (actual)'!$A$15:$A$52&lt;&gt;"")*(COUNTIF($A$23:K54,'Waste record (actual)'!$A$15:$A$52)=0)),
      1
    )
  ),
"")</f>
        <v/>
      </c>
      <c r="L55" s="85" t="str">
        <f>IF($A55="","",IFERROR(INDEX('Waste plan (estimate)'!$E$5:$E$203, MATCH($A55,'Waste plan (estimate)'!$A$5:$A$203,0)),""))</f>
        <v/>
      </c>
      <c r="M55" s="113" t="str">
        <f>IF($A55="","",SUMIF('Waste record (actual)'!$A$15:$A$508,$A55,'Waste record (actual)'!$N$15:$N$508))</f>
        <v/>
      </c>
      <c r="N55" s="111" t="str">
        <f>IF($A55="","",SUMIF('Waste record (actual)'!$A$15:$A$508,$A55,'Waste record (actual)'!$J$15:$J$508))</f>
        <v/>
      </c>
      <c r="O55" s="114" t="str">
        <f>IF($A55="","",SUMIF('Waste record (actual)'!$A$15:$A$508,$A55,'Waste record (actual)'!$I$15:$I$508))</f>
        <v/>
      </c>
      <c r="P55" s="116" t="str">
        <f>IF($A55="","",SUMIF('Waste record (actual)'!$A$15:$A$508,$A55,'Waste record (actual)'!$P$15:$P$508))</f>
        <v/>
      </c>
      <c r="Q55" s="116" t="str">
        <f>IF($A55="","",SUMIF('Waste record (actual)'!$A$15:$A$508,$A55,'Waste record (actual)'!$Q$15:$Q$508))</f>
        <v/>
      </c>
      <c r="R55" s="116" t="str">
        <f>IF($A55="","",SUMIF('Waste record (actual)'!$A$15:$A$508,$A55,'Waste record (actual)'!$S$15:$S$508))</f>
        <v/>
      </c>
      <c r="S55" s="84"/>
    </row>
    <row r="56" spans="1:19" ht="24" customHeight="1">
      <c r="A56" s="90" t="str" cm="1">
        <f t="array" ref="A56">IFERROR(
  INDEX('Waste record (actual)'!$A$15:$A$52,
    _xlfn.AGGREGATE(
      15,6,
      (ROW('Waste record (actual)'!$A$15:$A$52)-ROW('Waste record (actual)'!$A$15)+1)/
      (('Waste record (actual)'!$A$15:$A$52&lt;&gt;"")*(COUNTIF($A$23:K55,'Waste record (actual)'!$A$15:$A$52)=0)),
      1
    )
  ),
"")</f>
        <v/>
      </c>
      <c r="B56" s="86"/>
      <c r="C56" s="111" t="str">
        <f>IF($A56="","",IFERROR(INDEX('Waste plan (estimate)'!$B$5:$B$203, MATCH($A56,'Waste plan (estimate)'!$A$5:$A$203,0)),""))</f>
        <v/>
      </c>
      <c r="D56" s="111" t="str">
        <f>IF($A56="","",SUMIF('Waste record (actual)'!$A$15:$A$508,$A56,'Waste record (actual)'!$L$15:$L$508))</f>
        <v/>
      </c>
      <c r="E56" s="110" t="str">
        <f t="shared" si="0"/>
        <v/>
      </c>
      <c r="F56" s="219"/>
      <c r="G56" s="243"/>
      <c r="H56" s="243"/>
      <c r="I56" s="244"/>
      <c r="K56" s="106" t="str" cm="1">
        <f t="array" ref="K56">IFERROR(
  INDEX('Waste record (actual)'!$A$15:$A$52,
    _xlfn.AGGREGATE(
      15,6,
      (ROW('Waste record (actual)'!$A$15:$A$52)-ROW('Waste record (actual)'!$A$15)+1)/
      (('Waste record (actual)'!$A$15:$A$52&lt;&gt;"")*(COUNTIF($A$23:K55,'Waste record (actual)'!$A$15:$A$52)=0)),
      1
    )
  ),
"")</f>
        <v/>
      </c>
      <c r="L56" s="85" t="str">
        <f>IF($A56="","",IFERROR(INDEX('Waste plan (estimate)'!$E$5:$E$203, MATCH($A56,'Waste plan (estimate)'!$A$5:$A$203,0)),""))</f>
        <v/>
      </c>
      <c r="M56" s="113" t="str">
        <f>IF($A56="","",SUMIF('Waste record (actual)'!$A$15:$A$508,$A56,'Waste record (actual)'!$N$15:$N$508))</f>
        <v/>
      </c>
      <c r="N56" s="111" t="str">
        <f>IF($A56="","",SUMIF('Waste record (actual)'!$A$15:$A$508,$A56,'Waste record (actual)'!$J$15:$J$508))</f>
        <v/>
      </c>
      <c r="O56" s="114" t="str">
        <f>IF($A56="","",SUMIF('Waste record (actual)'!$A$15:$A$508,$A56,'Waste record (actual)'!$I$15:$I$508))</f>
        <v/>
      </c>
      <c r="P56" s="116" t="str">
        <f>IF($A56="","",SUMIF('Waste record (actual)'!$A$15:$A$508,$A56,'Waste record (actual)'!$P$15:$P$508))</f>
        <v/>
      </c>
      <c r="Q56" s="116" t="str">
        <f>IF($A56="","",SUMIF('Waste record (actual)'!$A$15:$A$508,$A56,'Waste record (actual)'!$Q$15:$Q$508))</f>
        <v/>
      </c>
      <c r="R56" s="116" t="str">
        <f>IF($A56="","",SUMIF('Waste record (actual)'!$A$15:$A$508,$A56,'Waste record (actual)'!$S$15:$S$508))</f>
        <v/>
      </c>
      <c r="S56" s="84"/>
    </row>
    <row r="57" spans="1:19" ht="24" customHeight="1">
      <c r="A57" s="90" t="str" cm="1">
        <f t="array" ref="A57">IFERROR(
  INDEX('Waste record (actual)'!$A$15:$A$52,
    _xlfn.AGGREGATE(
      15,6,
      (ROW('Waste record (actual)'!$A$15:$A$52)-ROW('Waste record (actual)'!$A$15)+1)/
      (('Waste record (actual)'!$A$15:$A$52&lt;&gt;"")*(COUNTIF($A$23:K56,'Waste record (actual)'!$A$15:$A$52)=0)),
      1
    )
  ),
"")</f>
        <v/>
      </c>
      <c r="B57" s="86"/>
      <c r="C57" s="111" t="str">
        <f>IF($A57="","",IFERROR(INDEX('Waste plan (estimate)'!$B$5:$B$203, MATCH($A57,'Waste plan (estimate)'!$A$5:$A$203,0)),""))</f>
        <v/>
      </c>
      <c r="D57" s="111" t="str">
        <f>IF($A57="","",SUMIF('Waste record (actual)'!$A$15:$A$508,$A57,'Waste record (actual)'!$L$15:$L$508))</f>
        <v/>
      </c>
      <c r="E57" s="110" t="str">
        <f t="shared" si="0"/>
        <v/>
      </c>
      <c r="F57" s="219"/>
      <c r="G57" s="243"/>
      <c r="H57" s="243"/>
      <c r="I57" s="244"/>
      <c r="K57" s="106" t="str" cm="1">
        <f t="array" ref="K57">IFERROR(
  INDEX('Waste record (actual)'!$A$15:$A$52,
    _xlfn.AGGREGATE(
      15,6,
      (ROW('Waste record (actual)'!$A$15:$A$52)-ROW('Waste record (actual)'!$A$15)+1)/
      (('Waste record (actual)'!$A$15:$A$52&lt;&gt;"")*(COUNTIF($A$23:K56,'Waste record (actual)'!$A$15:$A$52)=0)),
      1
    )
  ),
"")</f>
        <v/>
      </c>
      <c r="L57" s="85" t="str">
        <f>IF($A57="","",IFERROR(INDEX('Waste plan (estimate)'!$E$5:$E$203, MATCH($A57,'Waste plan (estimate)'!$A$5:$A$203,0)),""))</f>
        <v/>
      </c>
      <c r="M57" s="113" t="str">
        <f>IF($A57="","",SUMIF('Waste record (actual)'!$A$15:$A$508,$A57,'Waste record (actual)'!$N$15:$N$508))</f>
        <v/>
      </c>
      <c r="N57" s="111" t="str">
        <f>IF($A57="","",SUMIF('Waste record (actual)'!$A$15:$A$508,$A57,'Waste record (actual)'!$J$15:$J$508))</f>
        <v/>
      </c>
      <c r="O57" s="114" t="str">
        <f>IF($A57="","",SUMIF('Waste record (actual)'!$A$15:$A$508,$A57,'Waste record (actual)'!$I$15:$I$508))</f>
        <v/>
      </c>
      <c r="P57" s="116" t="str">
        <f>IF($A57="","",SUMIF('Waste record (actual)'!$A$15:$A$508,$A57,'Waste record (actual)'!$P$15:$P$508))</f>
        <v/>
      </c>
      <c r="Q57" s="116" t="str">
        <f>IF($A57="","",SUMIF('Waste record (actual)'!$A$15:$A$508,$A57,'Waste record (actual)'!$Q$15:$Q$508))</f>
        <v/>
      </c>
      <c r="R57" s="116" t="str">
        <f>IF($A57="","",SUMIF('Waste record (actual)'!$A$15:$A$508,$A57,'Waste record (actual)'!$S$15:$S$508))</f>
        <v/>
      </c>
      <c r="S57" s="84"/>
    </row>
    <row r="58" spans="1:19" ht="24" customHeight="1">
      <c r="A58" s="90" t="str" cm="1">
        <f t="array" ref="A58">IFERROR(
  INDEX('Waste record (actual)'!$A$15:$A$52,
    _xlfn.AGGREGATE(
      15,6,
      (ROW('Waste record (actual)'!$A$15:$A$52)-ROW('Waste record (actual)'!$A$15)+1)/
      (('Waste record (actual)'!$A$15:$A$52&lt;&gt;"")*(COUNTIF($A$23:K57,'Waste record (actual)'!$A$15:$A$52)=0)),
      1
    )
  ),
"")</f>
        <v/>
      </c>
      <c r="B58" s="86"/>
      <c r="C58" s="111" t="str">
        <f>IF($A58="","",IFERROR(INDEX('Waste plan (estimate)'!$B$5:$B$203, MATCH($A58,'Waste plan (estimate)'!$A$5:$A$203,0)),""))</f>
        <v/>
      </c>
      <c r="D58" s="111" t="str">
        <f>IF($A58="","",SUMIF('Waste record (actual)'!$A$15:$A$508,$A58,'Waste record (actual)'!$L$15:$L$508))</f>
        <v/>
      </c>
      <c r="E58" s="110" t="str">
        <f t="shared" si="0"/>
        <v/>
      </c>
      <c r="F58" s="219"/>
      <c r="G58" s="243"/>
      <c r="H58" s="243"/>
      <c r="I58" s="244"/>
      <c r="K58" s="106" t="str" cm="1">
        <f t="array" ref="K58">IFERROR(
  INDEX('Waste record (actual)'!$A$15:$A$52,
    _xlfn.AGGREGATE(
      15,6,
      (ROW('Waste record (actual)'!$A$15:$A$52)-ROW('Waste record (actual)'!$A$15)+1)/
      (('Waste record (actual)'!$A$15:$A$52&lt;&gt;"")*(COUNTIF($A$23:K57,'Waste record (actual)'!$A$15:$A$52)=0)),
      1
    )
  ),
"")</f>
        <v/>
      </c>
      <c r="L58" s="85" t="str">
        <f>IF($A58="","",IFERROR(INDEX('Waste plan (estimate)'!$E$5:$E$203, MATCH($A58,'Waste plan (estimate)'!$A$5:$A$203,0)),""))</f>
        <v/>
      </c>
      <c r="M58" s="113" t="str">
        <f>IF($A58="","",SUMIF('Waste record (actual)'!$A$15:$A$508,$A58,'Waste record (actual)'!$N$15:$N$508))</f>
        <v/>
      </c>
      <c r="N58" s="111" t="str">
        <f>IF($A58="","",SUMIF('Waste record (actual)'!$A$15:$A$508,$A58,'Waste record (actual)'!$J$15:$J$508))</f>
        <v/>
      </c>
      <c r="O58" s="114" t="str">
        <f>IF($A58="","",SUMIF('Waste record (actual)'!$A$15:$A$508,$A58,'Waste record (actual)'!$I$15:$I$508))</f>
        <v/>
      </c>
      <c r="P58" s="116" t="str">
        <f>IF($A58="","",SUMIF('Waste record (actual)'!$A$15:$A$508,$A58,'Waste record (actual)'!$P$15:$P$508))</f>
        <v/>
      </c>
      <c r="Q58" s="116" t="str">
        <f>IF($A58="","",SUMIF('Waste record (actual)'!$A$15:$A$508,$A58,'Waste record (actual)'!$Q$15:$Q$508))</f>
        <v/>
      </c>
      <c r="R58" s="116" t="str">
        <f>IF($A58="","",SUMIF('Waste record (actual)'!$A$15:$A$508,$A58,'Waste record (actual)'!$S$15:$S$508))</f>
        <v/>
      </c>
      <c r="S58" s="84"/>
    </row>
    <row r="59" spans="1:19" ht="24" customHeight="1">
      <c r="A59" s="90" t="str" cm="1">
        <f t="array" ref="A59">IFERROR(
  INDEX('Waste record (actual)'!$A$15:$A$52,
    _xlfn.AGGREGATE(
      15,6,
      (ROW('Waste record (actual)'!$A$15:$A$52)-ROW('Waste record (actual)'!$A$15)+1)/
      (('Waste record (actual)'!$A$15:$A$52&lt;&gt;"")*(COUNTIF($A$23:K58,'Waste record (actual)'!$A$15:$A$52)=0)),
      1
    )
  ),
"")</f>
        <v/>
      </c>
      <c r="B59" s="86"/>
      <c r="C59" s="111" t="str">
        <f>IF($A59="","",IFERROR(INDEX('Waste plan (estimate)'!$B$5:$B$203, MATCH($A59,'Waste plan (estimate)'!$A$5:$A$203,0)),""))</f>
        <v/>
      </c>
      <c r="D59" s="111" t="str">
        <f>IF($A59="","",SUMIF('Waste record (actual)'!$A$15:$A$508,$A59,'Waste record (actual)'!$L$15:$L$508))</f>
        <v/>
      </c>
      <c r="E59" s="110" t="str">
        <f t="shared" si="0"/>
        <v/>
      </c>
      <c r="F59" s="219"/>
      <c r="G59" s="243"/>
      <c r="H59" s="243"/>
      <c r="I59" s="244"/>
      <c r="K59" s="106" t="str" cm="1">
        <f t="array" ref="K59">IFERROR(
  INDEX('Waste record (actual)'!$A$15:$A$52,
    _xlfn.AGGREGATE(
      15,6,
      (ROW('Waste record (actual)'!$A$15:$A$52)-ROW('Waste record (actual)'!$A$15)+1)/
      (('Waste record (actual)'!$A$15:$A$52&lt;&gt;"")*(COUNTIF($A$23:K58,'Waste record (actual)'!$A$15:$A$52)=0)),
      1
    )
  ),
"")</f>
        <v/>
      </c>
      <c r="L59" s="85" t="str">
        <f>IF($A59="","",IFERROR(INDEX('Waste plan (estimate)'!$E$5:$E$203, MATCH($A59,'Waste plan (estimate)'!$A$5:$A$203,0)),""))</f>
        <v/>
      </c>
      <c r="M59" s="113" t="str">
        <f>IF($A59="","",SUMIF('Waste record (actual)'!$A$15:$A$508,$A59,'Waste record (actual)'!$N$15:$N$508))</f>
        <v/>
      </c>
      <c r="N59" s="111" t="str">
        <f>IF($A59="","",SUMIF('Waste record (actual)'!$A$15:$A$508,$A59,'Waste record (actual)'!$J$15:$J$508))</f>
        <v/>
      </c>
      <c r="O59" s="114" t="str">
        <f>IF($A59="","",SUMIF('Waste record (actual)'!$A$15:$A$508,$A59,'Waste record (actual)'!$I$15:$I$508))</f>
        <v/>
      </c>
      <c r="P59" s="116" t="str">
        <f>IF($A59="","",SUMIF('Waste record (actual)'!$A$15:$A$508,$A59,'Waste record (actual)'!$P$15:$P$508))</f>
        <v/>
      </c>
      <c r="Q59" s="116" t="str">
        <f>IF($A59="","",SUMIF('Waste record (actual)'!$A$15:$A$508,$A59,'Waste record (actual)'!$Q$15:$Q$508))</f>
        <v/>
      </c>
      <c r="R59" s="116" t="str">
        <f>IF($A59="","",SUMIF('Waste record (actual)'!$A$15:$A$508,$A59,'Waste record (actual)'!$S$15:$S$508))</f>
        <v/>
      </c>
      <c r="S59" s="84"/>
    </row>
    <row r="60" spans="1:19">
      <c r="C60" s="76"/>
      <c r="D60" s="76"/>
      <c r="G60" s="76"/>
      <c r="H60" s="76"/>
      <c r="I60" s="76"/>
    </row>
    <row r="62" spans="1:19">
      <c r="A62" s="29"/>
      <c r="B62" s="29"/>
      <c r="C62" s="29"/>
      <c r="D62" s="29"/>
      <c r="E62" s="29"/>
      <c r="F62" s="29"/>
      <c r="G62" s="29"/>
      <c r="H62" s="29"/>
      <c r="I62" s="29"/>
      <c r="J62" s="29"/>
    </row>
    <row r="63" spans="1:19" ht="21.95" customHeight="1">
      <c r="A63" s="228" t="s">
        <v>230</v>
      </c>
      <c r="B63" s="232"/>
      <c r="C63" s="232"/>
      <c r="D63" s="232"/>
      <c r="E63" s="232"/>
      <c r="F63" s="232"/>
      <c r="G63" s="232"/>
      <c r="H63" s="232"/>
      <c r="I63" s="232"/>
      <c r="J63" s="232"/>
      <c r="K63" s="232"/>
      <c r="L63" s="232"/>
      <c r="M63" s="232"/>
    </row>
    <row r="64" spans="1:19" ht="18" customHeight="1">
      <c r="A64" s="226" t="s">
        <v>231</v>
      </c>
      <c r="B64" s="243"/>
      <c r="C64" s="243"/>
      <c r="D64" s="243"/>
      <c r="E64" s="243"/>
      <c r="F64" s="243"/>
      <c r="G64" s="243"/>
      <c r="H64" s="243"/>
      <c r="I64" s="243"/>
      <c r="J64" s="243"/>
      <c r="K64" s="243"/>
      <c r="L64" s="243"/>
      <c r="M64" s="244"/>
    </row>
    <row r="65" spans="1:13" ht="32.25" customHeight="1">
      <c r="A65" s="252"/>
      <c r="B65" s="240"/>
      <c r="C65" s="240"/>
      <c r="D65" s="240"/>
      <c r="E65" s="240"/>
      <c r="F65" s="240"/>
      <c r="G65" s="240"/>
      <c r="H65" s="240"/>
      <c r="I65" s="240"/>
      <c r="J65" s="240"/>
      <c r="K65" s="240"/>
      <c r="L65" s="240"/>
      <c r="M65" s="253"/>
    </row>
    <row r="66" spans="1:13" ht="18" customHeight="1">
      <c r="A66" s="226" t="s">
        <v>232</v>
      </c>
      <c r="B66" s="243"/>
      <c r="C66" s="243"/>
      <c r="D66" s="243"/>
      <c r="E66" s="243"/>
      <c r="F66" s="243"/>
      <c r="G66" s="243"/>
      <c r="H66" s="243"/>
      <c r="I66" s="243"/>
      <c r="J66" s="243"/>
      <c r="K66" s="243"/>
      <c r="L66" s="243"/>
      <c r="M66" s="244"/>
    </row>
    <row r="67" spans="1:13" ht="32.25" customHeight="1">
      <c r="A67" s="252"/>
      <c r="B67" s="240"/>
      <c r="C67" s="240"/>
      <c r="D67" s="240"/>
      <c r="E67" s="240"/>
      <c r="F67" s="240"/>
      <c r="G67" s="240"/>
      <c r="H67" s="240"/>
      <c r="I67" s="240"/>
      <c r="J67" s="240"/>
      <c r="K67" s="240"/>
      <c r="L67" s="240"/>
      <c r="M67" s="253"/>
    </row>
    <row r="68" spans="1:13" ht="18" customHeight="1">
      <c r="A68" s="226" t="s">
        <v>233</v>
      </c>
      <c r="B68" s="243"/>
      <c r="C68" s="243"/>
      <c r="D68" s="243"/>
      <c r="E68" s="243"/>
      <c r="F68" s="243"/>
      <c r="G68" s="243"/>
      <c r="H68" s="243"/>
      <c r="I68" s="243"/>
      <c r="J68" s="243"/>
      <c r="K68" s="243"/>
      <c r="L68" s="243"/>
      <c r="M68" s="244"/>
    </row>
    <row r="69" spans="1:13" ht="32.25" customHeight="1">
      <c r="A69" s="252"/>
      <c r="B69" s="240"/>
      <c r="C69" s="240"/>
      <c r="D69" s="240"/>
      <c r="E69" s="240"/>
      <c r="F69" s="240"/>
      <c r="G69" s="240"/>
      <c r="H69" s="240"/>
      <c r="I69" s="240"/>
      <c r="J69" s="240"/>
      <c r="K69" s="240"/>
      <c r="L69" s="240"/>
      <c r="M69" s="253"/>
    </row>
  </sheetData>
  <mergeCells count="73">
    <mergeCell ref="L18:N18"/>
    <mergeCell ref="L19:N19"/>
    <mergeCell ref="L16:N16"/>
    <mergeCell ref="A15:N15"/>
    <mergeCell ref="A19:I19"/>
    <mergeCell ref="A16:I16"/>
    <mergeCell ref="A18:I18"/>
    <mergeCell ref="F52:I52"/>
    <mergeCell ref="F50:I50"/>
    <mergeCell ref="F51:I51"/>
    <mergeCell ref="F43:I43"/>
    <mergeCell ref="F44:I44"/>
    <mergeCell ref="F45:I45"/>
    <mergeCell ref="F46:I46"/>
    <mergeCell ref="F47:I47"/>
    <mergeCell ref="F57:I57"/>
    <mergeCell ref="F58:I58"/>
    <mergeCell ref="F53:I53"/>
    <mergeCell ref="F54:I54"/>
    <mergeCell ref="F55:I55"/>
    <mergeCell ref="A63:M63"/>
    <mergeCell ref="A66:M67"/>
    <mergeCell ref="F23:I23"/>
    <mergeCell ref="F37:I37"/>
    <mergeCell ref="F42:I42"/>
    <mergeCell ref="F27:I27"/>
    <mergeCell ref="A64:M65"/>
    <mergeCell ref="F29:I29"/>
    <mergeCell ref="F41:I41"/>
    <mergeCell ref="F40:I40"/>
    <mergeCell ref="A23:B23"/>
    <mergeCell ref="F24:I24"/>
    <mergeCell ref="F31:I31"/>
    <mergeCell ref="F36:I36"/>
    <mergeCell ref="F48:I48"/>
    <mergeCell ref="F56:I56"/>
    <mergeCell ref="A68:M69"/>
    <mergeCell ref="F33:I33"/>
    <mergeCell ref="A2:M2"/>
    <mergeCell ref="F28:I28"/>
    <mergeCell ref="F59:I59"/>
    <mergeCell ref="A17:I17"/>
    <mergeCell ref="F35:I35"/>
    <mergeCell ref="G6:I6"/>
    <mergeCell ref="F25:I25"/>
    <mergeCell ref="F34:I34"/>
    <mergeCell ref="F49:I49"/>
    <mergeCell ref="A4:M4"/>
    <mergeCell ref="A5:E5"/>
    <mergeCell ref="G11:I11"/>
    <mergeCell ref="A7:E7"/>
    <mergeCell ref="G9:I9"/>
    <mergeCell ref="G7:I7"/>
    <mergeCell ref="A6:E6"/>
    <mergeCell ref="F32:I32"/>
    <mergeCell ref="F30:I30"/>
    <mergeCell ref="A1:M1"/>
    <mergeCell ref="A9:E9"/>
    <mergeCell ref="A8:E8"/>
    <mergeCell ref="G10:I10"/>
    <mergeCell ref="F26:I26"/>
    <mergeCell ref="A10:E10"/>
    <mergeCell ref="G5:I5"/>
    <mergeCell ref="A11:E11"/>
    <mergeCell ref="G8:I8"/>
    <mergeCell ref="G12:I12"/>
    <mergeCell ref="A22:I22"/>
    <mergeCell ref="L17:N17"/>
    <mergeCell ref="F39:I39"/>
    <mergeCell ref="A12:E12"/>
    <mergeCell ref="G13:I13"/>
    <mergeCell ref="A13:E13"/>
    <mergeCell ref="F38:I38"/>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79"/>
  <sheetViews>
    <sheetView workbookViewId="0">
      <selection activeCell="E68" sqref="E68"/>
    </sheetView>
  </sheetViews>
  <sheetFormatPr defaultColWidth="8.85546875" defaultRowHeight="15"/>
  <cols>
    <col min="1" max="1" width="26.140625" customWidth="1"/>
    <col min="2" max="2" width="31.42578125" customWidth="1"/>
    <col min="3" max="3" width="10.28515625" customWidth="1"/>
    <col min="5" max="5" width="10.28515625" customWidth="1"/>
    <col min="7" max="8" width="10.28515625" customWidth="1"/>
    <col min="9" max="9" width="22.140625" customWidth="1"/>
    <col min="10" max="10" width="10.28515625" customWidth="1"/>
    <col min="12" max="12" width="30.42578125" customWidth="1"/>
    <col min="14" max="14" width="14.42578125" customWidth="1"/>
  </cols>
  <sheetData>
    <row r="1" spans="1:14">
      <c r="A1" t="s">
        <v>90</v>
      </c>
      <c r="C1" t="s">
        <v>90</v>
      </c>
      <c r="E1" t="s">
        <v>90</v>
      </c>
      <c r="G1" t="s">
        <v>90</v>
      </c>
      <c r="H1" t="s">
        <v>91</v>
      </c>
      <c r="I1" t="s">
        <v>234</v>
      </c>
      <c r="J1" t="s">
        <v>90</v>
      </c>
      <c r="L1" t="s">
        <v>235</v>
      </c>
      <c r="N1" t="s">
        <v>90</v>
      </c>
    </row>
    <row r="2" spans="1:14">
      <c r="A2" t="s">
        <v>236</v>
      </c>
      <c r="C2" t="s">
        <v>237</v>
      </c>
      <c r="E2" t="s">
        <v>238</v>
      </c>
      <c r="G2" t="s">
        <v>239</v>
      </c>
      <c r="I2" s="1" t="s">
        <v>240</v>
      </c>
      <c r="J2" s="1" t="s">
        <v>241</v>
      </c>
      <c r="L2" t="s">
        <v>242</v>
      </c>
      <c r="N2" t="s">
        <v>243</v>
      </c>
    </row>
    <row r="3" spans="1:14">
      <c r="A3" t="s">
        <v>244</v>
      </c>
      <c r="C3" t="s">
        <v>209</v>
      </c>
      <c r="E3" t="s">
        <v>245</v>
      </c>
      <c r="G3" t="s">
        <v>246</v>
      </c>
      <c r="I3" t="s">
        <v>247</v>
      </c>
      <c r="J3" s="4">
        <v>107.7</v>
      </c>
      <c r="L3" t="s">
        <v>248</v>
      </c>
      <c r="N3" t="s">
        <v>249</v>
      </c>
    </row>
    <row r="4" spans="1:14">
      <c r="A4" t="s">
        <v>250</v>
      </c>
      <c r="C4" t="s">
        <v>210</v>
      </c>
      <c r="E4" t="s">
        <v>251</v>
      </c>
      <c r="G4" t="s">
        <v>249</v>
      </c>
      <c r="I4" t="s">
        <v>252</v>
      </c>
      <c r="J4" s="4">
        <v>43.76</v>
      </c>
      <c r="L4" t="s">
        <v>253</v>
      </c>
      <c r="N4" t="s">
        <v>254</v>
      </c>
    </row>
    <row r="5" spans="1:14">
      <c r="A5" t="s">
        <v>255</v>
      </c>
      <c r="E5" t="s">
        <v>256</v>
      </c>
      <c r="G5" t="s">
        <v>257</v>
      </c>
      <c r="I5" t="s">
        <v>258</v>
      </c>
      <c r="J5" s="4">
        <v>666.67</v>
      </c>
      <c r="L5" t="s">
        <v>259</v>
      </c>
      <c r="N5" t="s">
        <v>260</v>
      </c>
    </row>
    <row r="6" spans="1:14">
      <c r="A6" t="s">
        <v>261</v>
      </c>
      <c r="E6" t="s">
        <v>262</v>
      </c>
      <c r="G6" t="s">
        <v>263</v>
      </c>
      <c r="I6" t="s">
        <v>264</v>
      </c>
      <c r="J6" s="4">
        <v>1165.56</v>
      </c>
      <c r="L6" t="s">
        <v>265</v>
      </c>
      <c r="N6" t="s">
        <v>266</v>
      </c>
    </row>
    <row r="7" spans="1:14">
      <c r="A7" t="s">
        <v>267</v>
      </c>
      <c r="E7" t="s">
        <v>75</v>
      </c>
      <c r="G7" t="s">
        <v>75</v>
      </c>
      <c r="I7" t="s">
        <v>268</v>
      </c>
      <c r="J7" s="4">
        <v>175.07</v>
      </c>
      <c r="N7" t="s">
        <v>257</v>
      </c>
    </row>
    <row r="8" spans="1:14">
      <c r="A8" t="s">
        <v>269</v>
      </c>
      <c r="I8" t="s">
        <v>270</v>
      </c>
      <c r="J8" s="4">
        <v>86.67</v>
      </c>
      <c r="N8" t="s">
        <v>271</v>
      </c>
    </row>
    <row r="9" spans="1:14">
      <c r="A9" t="s">
        <v>75</v>
      </c>
      <c r="I9" t="s">
        <v>272</v>
      </c>
      <c r="J9" s="4">
        <v>995.46</v>
      </c>
      <c r="N9" t="s">
        <v>75</v>
      </c>
    </row>
    <row r="10" spans="1:14">
      <c r="I10" t="s">
        <v>273</v>
      </c>
      <c r="J10" s="4">
        <v>379.6</v>
      </c>
      <c r="N10" t="s">
        <v>246</v>
      </c>
    </row>
    <row r="11" spans="1:14">
      <c r="I11" t="s">
        <v>274</v>
      </c>
      <c r="J11" s="4">
        <v>148.16999999999999</v>
      </c>
      <c r="N11" t="s">
        <v>275</v>
      </c>
    </row>
    <row r="12" spans="1:14">
      <c r="A12" s="53" t="s">
        <v>236</v>
      </c>
      <c r="I12" t="s">
        <v>276</v>
      </c>
      <c r="J12" s="4">
        <v>99.88</v>
      </c>
    </row>
    <row r="13" spans="1:14">
      <c r="A13" s="54" t="s">
        <v>244</v>
      </c>
      <c r="I13" t="s">
        <v>277</v>
      </c>
      <c r="J13" s="4">
        <v>36.96</v>
      </c>
    </row>
    <row r="14" spans="1:14">
      <c r="A14" s="53" t="s">
        <v>250</v>
      </c>
      <c r="I14" t="s">
        <v>278</v>
      </c>
      <c r="J14" s="4">
        <v>47</v>
      </c>
    </row>
    <row r="15" spans="1:14">
      <c r="A15" s="54" t="s">
        <v>255</v>
      </c>
      <c r="I15" t="s">
        <v>279</v>
      </c>
      <c r="J15" s="4">
        <v>194.2</v>
      </c>
    </row>
    <row r="16" spans="1:14">
      <c r="A16" s="53" t="s">
        <v>261</v>
      </c>
      <c r="I16" t="s">
        <v>280</v>
      </c>
      <c r="J16" s="4">
        <v>415.56</v>
      </c>
    </row>
    <row r="17" spans="1:10">
      <c r="A17" s="54" t="s">
        <v>267</v>
      </c>
      <c r="I17" t="s">
        <v>109</v>
      </c>
      <c r="J17" s="4">
        <v>247.1</v>
      </c>
    </row>
    <row r="18" spans="1:10">
      <c r="A18" s="53" t="s">
        <v>269</v>
      </c>
    </row>
    <row r="19" spans="1:10">
      <c r="A19" s="54" t="s">
        <v>75</v>
      </c>
    </row>
    <row r="20" spans="1:10">
      <c r="A20" s="53" t="s">
        <v>265</v>
      </c>
    </row>
    <row r="22" spans="1:10">
      <c r="A22" t="s">
        <v>90</v>
      </c>
      <c r="B22" t="s">
        <v>281</v>
      </c>
    </row>
    <row r="23" spans="1:10">
      <c r="A23" t="s">
        <v>281</v>
      </c>
      <c r="B23" t="s">
        <v>281</v>
      </c>
    </row>
    <row r="24" spans="1:10">
      <c r="A24" t="s">
        <v>121</v>
      </c>
      <c r="B24" t="s">
        <v>282</v>
      </c>
    </row>
    <row r="25" spans="1:10">
      <c r="A25" t="s">
        <v>283</v>
      </c>
      <c r="B25" t="s">
        <v>283</v>
      </c>
    </row>
    <row r="26" spans="1:10">
      <c r="A26" t="s">
        <v>284</v>
      </c>
      <c r="B26" t="s">
        <v>284</v>
      </c>
    </row>
    <row r="27" spans="1:10">
      <c r="A27" t="s">
        <v>285</v>
      </c>
      <c r="B27" t="s">
        <v>286</v>
      </c>
    </row>
    <row r="28" spans="1:10">
      <c r="A28" t="s">
        <v>287</v>
      </c>
      <c r="B28" t="s">
        <v>288</v>
      </c>
    </row>
    <row r="29" spans="1:10">
      <c r="A29" t="s">
        <v>289</v>
      </c>
      <c r="B29" t="s">
        <v>252</v>
      </c>
    </row>
    <row r="30" spans="1:10">
      <c r="A30" t="s">
        <v>290</v>
      </c>
      <c r="B30" t="s">
        <v>258</v>
      </c>
    </row>
    <row r="31" spans="1:10">
      <c r="A31" t="s">
        <v>291</v>
      </c>
      <c r="B31" t="s">
        <v>269</v>
      </c>
    </row>
    <row r="32" spans="1:10">
      <c r="A32" t="s">
        <v>258</v>
      </c>
      <c r="B32" t="s">
        <v>104</v>
      </c>
    </row>
    <row r="33" spans="1:2">
      <c r="A33" t="s">
        <v>115</v>
      </c>
      <c r="B33" t="s">
        <v>292</v>
      </c>
    </row>
    <row r="34" spans="1:2">
      <c r="A34" t="s">
        <v>293</v>
      </c>
      <c r="B34" t="s">
        <v>294</v>
      </c>
    </row>
    <row r="35" spans="1:2">
      <c r="A35" t="s">
        <v>295</v>
      </c>
      <c r="B35" t="s">
        <v>296</v>
      </c>
    </row>
    <row r="36" spans="1:2">
      <c r="A36" t="s">
        <v>297</v>
      </c>
      <c r="B36" t="s">
        <v>298</v>
      </c>
    </row>
    <row r="37" spans="1:2">
      <c r="A37" t="s">
        <v>299</v>
      </c>
      <c r="B37" t="s">
        <v>300</v>
      </c>
    </row>
    <row r="38" spans="1:2">
      <c r="A38" t="s">
        <v>301</v>
      </c>
      <c r="B38" t="s">
        <v>302</v>
      </c>
    </row>
    <row r="39" spans="1:2">
      <c r="A39" t="s">
        <v>303</v>
      </c>
      <c r="B39" t="s">
        <v>304</v>
      </c>
    </row>
    <row r="40" spans="1:2">
      <c r="A40" t="s">
        <v>305</v>
      </c>
      <c r="B40" t="s">
        <v>306</v>
      </c>
    </row>
    <row r="41" spans="1:2">
      <c r="A41" t="s">
        <v>107</v>
      </c>
      <c r="B41" t="s">
        <v>307</v>
      </c>
    </row>
    <row r="42" spans="1:2">
      <c r="A42" t="s">
        <v>308</v>
      </c>
      <c r="B42" t="s">
        <v>270</v>
      </c>
    </row>
    <row r="43" spans="1:2">
      <c r="A43" t="s">
        <v>110</v>
      </c>
      <c r="B43" t="s">
        <v>309</v>
      </c>
    </row>
    <row r="44" spans="1:2">
      <c r="A44" t="s">
        <v>122</v>
      </c>
      <c r="B44" t="s">
        <v>310</v>
      </c>
    </row>
    <row r="45" spans="1:2">
      <c r="A45" t="s">
        <v>311</v>
      </c>
      <c r="B45" t="s">
        <v>312</v>
      </c>
    </row>
    <row r="46" spans="1:2">
      <c r="A46" t="s">
        <v>313</v>
      </c>
      <c r="B46" t="s">
        <v>122</v>
      </c>
    </row>
    <row r="47" spans="1:2">
      <c r="A47" t="s">
        <v>124</v>
      </c>
      <c r="B47" t="s">
        <v>314</v>
      </c>
    </row>
    <row r="48" spans="1:2">
      <c r="A48" t="s">
        <v>315</v>
      </c>
      <c r="B48" t="s">
        <v>316</v>
      </c>
    </row>
    <row r="49" spans="1:2">
      <c r="A49" t="s">
        <v>317</v>
      </c>
      <c r="B49" t="s">
        <v>318</v>
      </c>
    </row>
    <row r="50" spans="1:2">
      <c r="A50" t="s">
        <v>319</v>
      </c>
      <c r="B50" t="s">
        <v>320</v>
      </c>
    </row>
    <row r="51" spans="1:2">
      <c r="A51" t="s">
        <v>321</v>
      </c>
      <c r="B51" t="s">
        <v>322</v>
      </c>
    </row>
    <row r="52" spans="1:2">
      <c r="A52" t="s">
        <v>323</v>
      </c>
      <c r="B52" t="s">
        <v>324</v>
      </c>
    </row>
    <row r="53" spans="1:2">
      <c r="A53" t="s">
        <v>325</v>
      </c>
      <c r="B53" t="s">
        <v>326</v>
      </c>
    </row>
    <row r="54" spans="1:2">
      <c r="A54" t="s">
        <v>327</v>
      </c>
      <c r="B54" t="s">
        <v>328</v>
      </c>
    </row>
    <row r="55" spans="1:2">
      <c r="A55" t="s">
        <v>329</v>
      </c>
      <c r="B55" t="s">
        <v>330</v>
      </c>
    </row>
    <row r="56" spans="1:2">
      <c r="A56" t="s">
        <v>331</v>
      </c>
      <c r="B56" t="s">
        <v>332</v>
      </c>
    </row>
    <row r="57" spans="1:2">
      <c r="B57" t="s">
        <v>333</v>
      </c>
    </row>
    <row r="58" spans="1:2">
      <c r="A58" t="s">
        <v>109</v>
      </c>
      <c r="B58" t="s">
        <v>334</v>
      </c>
    </row>
    <row r="59" spans="1:2">
      <c r="A59" t="s">
        <v>335</v>
      </c>
      <c r="B59" t="s">
        <v>336</v>
      </c>
    </row>
    <row r="60" spans="1:2">
      <c r="A60" t="s">
        <v>337</v>
      </c>
      <c r="B60" t="s">
        <v>338</v>
      </c>
    </row>
    <row r="61" spans="1:2">
      <c r="A61" t="s">
        <v>119</v>
      </c>
      <c r="B61" t="s">
        <v>339</v>
      </c>
    </row>
    <row r="62" spans="1:2">
      <c r="A62" t="s">
        <v>340</v>
      </c>
      <c r="B62" t="s">
        <v>341</v>
      </c>
    </row>
    <row r="63" spans="1:2">
      <c r="A63" t="s">
        <v>342</v>
      </c>
      <c r="B63" t="s">
        <v>343</v>
      </c>
    </row>
    <row r="64" spans="1:2">
      <c r="A64" t="s">
        <v>344</v>
      </c>
      <c r="B64" t="s">
        <v>345</v>
      </c>
    </row>
    <row r="65" spans="1:2">
      <c r="A65" t="s">
        <v>346</v>
      </c>
      <c r="B65" t="s">
        <v>347</v>
      </c>
    </row>
    <row r="66" spans="1:2">
      <c r="A66" t="s">
        <v>348</v>
      </c>
      <c r="B66" t="s">
        <v>349</v>
      </c>
    </row>
    <row r="67" spans="1:2">
      <c r="A67" t="s">
        <v>350</v>
      </c>
      <c r="B67" t="s">
        <v>351</v>
      </c>
    </row>
    <row r="68" spans="1:2">
      <c r="A68" t="s">
        <v>343</v>
      </c>
      <c r="B68" t="s">
        <v>352</v>
      </c>
    </row>
    <row r="69" spans="1:2">
      <c r="B69" t="s">
        <v>353</v>
      </c>
    </row>
    <row r="70" spans="1:2">
      <c r="A70" t="s">
        <v>354</v>
      </c>
      <c r="B70" t="s">
        <v>75</v>
      </c>
    </row>
    <row r="71" spans="1:2">
      <c r="A71" t="s">
        <v>347</v>
      </c>
    </row>
    <row r="72" spans="1:2">
      <c r="A72" t="s">
        <v>355</v>
      </c>
    </row>
    <row r="73" spans="1:2">
      <c r="A73" t="s">
        <v>356</v>
      </c>
    </row>
    <row r="74" spans="1:2">
      <c r="A74" t="s">
        <v>357</v>
      </c>
    </row>
    <row r="75" spans="1:2">
      <c r="A75" t="s">
        <v>358</v>
      </c>
    </row>
    <row r="76" spans="1:2">
      <c r="A76" t="s">
        <v>359</v>
      </c>
    </row>
    <row r="77" spans="1:2">
      <c r="A77" t="s">
        <v>360</v>
      </c>
    </row>
    <row r="78" spans="1:2">
      <c r="A78" t="s">
        <v>361</v>
      </c>
    </row>
    <row r="79" spans="1:2">
      <c r="A79" t="s">
        <v>75</v>
      </c>
    </row>
  </sheetData>
  <pageMargins left="0.7" right="0.7" top="0.75" bottom="0.75" header="0.3" footer="0.3"/>
  <tableParts count="8">
    <tablePart r:id="rId1"/>
    <tablePart r:id="rId2"/>
    <tablePart r:id="rId3"/>
    <tablePart r:id="rId4"/>
    <tablePart r:id="rId5"/>
    <tablePart r:id="rId6"/>
    <tablePart r:id="rId7"/>
    <tablePart r:id="rId8"/>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3b4f64b-9243-443b-90d4-a6467213cc4a">
      <Terms xmlns="http://schemas.microsoft.com/office/infopath/2007/PartnerControls"/>
    </lcf76f155ced4ddcb4097134ff3c332f>
    <TaxCatchAll xmlns="7fe82fc8-f2c1-4125-ab61-26c1e56b0782" xsi:nil="true"/>
    <Subactivity xmlns="4f9c820c-e7e2-444d-97ee-45f2b3485c1d">NA</Subactivity>
    <BusinessValue xmlns="4f9c820c-e7e2-444d-97ee-45f2b3485c1d" xsi:nil="true"/>
    <PRADateDisposal xmlns="4f9c820c-e7e2-444d-97ee-45f2b3485c1d" xsi:nil="true"/>
    <ServiceRequestNumber xmlns="55bcd593-d4c7-4359-a33f-8fe16413171d" xsi:nil="true"/>
    <FolderPath xmlns="7fe82fc8-f2c1-4125-ab61-26c1e56b0782" xsi:nil="true"/>
    <KeyWords xmlns="15ffb055-6eb4-45a1-bc20-bf2ac0d420da" xsi:nil="true"/>
    <SecurityClassification xmlns="15ffb055-6eb4-45a1-bc20-bf2ac0d420da" xsi:nil="true"/>
    <InternalOnly xmlns="55bcd593-d4c7-4359-a33f-8fe16413171d">false</InternalOnly>
    <PRADate3 xmlns="4f9c820c-e7e2-444d-97ee-45f2b3485c1d" xsi:nil="true"/>
    <PRAText5 xmlns="4f9c820c-e7e2-444d-97ee-45f2b3485c1d" xsi:nil="true"/>
    <Level2 xmlns="c91a514c-9034-4fa3-897a-8352025b26ed" xsi:nil="true"/>
    <Activity xmlns="4f9c820c-e7e2-444d-97ee-45f2b3485c1d">NA</Activity>
    <AggregationStatus xmlns="4f9c820c-e7e2-444d-97ee-45f2b3485c1d">Normal</AggregationStatus>
    <Comments xmlns="44f1fc5f-b325-4eee-aff1-f819b799bcaf" xsi:nil="true"/>
    <CategoryValue xmlns="4f9c820c-e7e2-444d-97ee-45f2b3485c1d">NA</CategoryValue>
    <PRADate2 xmlns="4f9c820c-e7e2-444d-97ee-45f2b3485c1d" xsi:nil="true"/>
    <Case xmlns="4f9c820c-e7e2-444d-97ee-45f2b3485c1d">NA</Case>
    <PRAText1 xmlns="4f9c820c-e7e2-444d-97ee-45f2b3485c1d" xsi:nil="true"/>
    <PRAText4 xmlns="4f9c820c-e7e2-444d-97ee-45f2b3485c1d" xsi:nil="true"/>
    <Level3 xmlns="c91a514c-9034-4fa3-897a-8352025b26ed" xsi:nil="true"/>
    <Team xmlns="c91a514c-9034-4fa3-897a-8352025b26ed" xsi:nil="true"/>
    <Project xmlns="4f9c820c-e7e2-444d-97ee-45f2b3485c1d">NA</Project>
    <FilePath xmlns="7fe82fc8-f2c1-4125-ab61-26c1e56b0782" xsi:nil="true"/>
    <FunctionGroup xmlns="4f9c820c-e7e2-444d-97ee-45f2b3485c1d">NA</FunctionGroup>
    <Function xmlns="4f9c820c-e7e2-444d-97ee-45f2b3485c1d">NA</Function>
    <RelatedPeople xmlns="4f9c820c-e7e2-444d-97ee-45f2b3485c1d">
      <UserInfo>
        <DisplayName/>
        <AccountId xsi:nil="true"/>
        <AccountType/>
      </UserInfo>
    </RelatedPeople>
    <AggregationNarrative xmlns="725c79e5-42ce-4aa0-ac78-b6418001f0d2" xsi:nil="true"/>
    <Channel xmlns="c91a514c-9034-4fa3-897a-8352025b26ed">NA</Channel>
    <PRAType xmlns="4f9c820c-e7e2-444d-97ee-45f2b3485c1d">Doc</PRAType>
    <PRADate1 xmlns="4f9c820c-e7e2-444d-97ee-45f2b3485c1d" xsi:nil="true"/>
    <DocumentType xmlns="4f9c820c-e7e2-444d-97ee-45f2b3485c1d" xsi:nil="true"/>
    <PRAText3 xmlns="4f9c820c-e7e2-444d-97ee-45f2b3485c1d" xsi:nil="true"/>
    <Year xmlns="c91a514c-9034-4fa3-897a-8352025b26ed" xsi:nil="true"/>
    <Narrative xmlns="4f9c820c-e7e2-444d-97ee-45f2b3485c1d" xsi:nil="true"/>
    <CategoryName xmlns="4f9c820c-e7e2-444d-97ee-45f2b3485c1d">NA</CategoryName>
    <PRADateTrigger xmlns="4f9c820c-e7e2-444d-97ee-45f2b3485c1d" xsi:nil="true"/>
    <PRAText2 xmlns="4f9c820c-e7e2-444d-97ee-45f2b3485c1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eDocument" ma:contentTypeID="0x010100D6747A23B6EEBB4CA432873D5231CED200C6ED45A2CDE2D14787EEFFECEB7A1D48" ma:contentTypeVersion="15" ma:contentTypeDescription="Create a new document." ma:contentTypeScope="" ma:versionID="154f522099a77e9da264adbdf46a4aa0">
  <xsd:schema xmlns:xsd="http://www.w3.org/2001/XMLSchema" xmlns:xs="http://www.w3.org/2001/XMLSchema" xmlns:p="http://schemas.microsoft.com/office/2006/metadata/properties" xmlns:ns2="15ffb055-6eb4-45a1-bc20-bf2ac0d420da" xmlns:ns3="44f1fc5f-b325-4eee-aff1-f819b799bcaf" xmlns:ns4="4f9c820c-e7e2-444d-97ee-45f2b3485c1d" xmlns:ns5="725c79e5-42ce-4aa0-ac78-b6418001f0d2" xmlns:ns6="c91a514c-9034-4fa3-897a-8352025b26ed" xmlns:ns7="55bcd593-d4c7-4359-a33f-8fe16413171d" xmlns:ns8="7fe82fc8-f2c1-4125-ab61-26c1e56b0782" xmlns:ns9="73b4f64b-9243-443b-90d4-a6467213cc4a" targetNamespace="http://schemas.microsoft.com/office/2006/metadata/properties" ma:root="true" ma:fieldsID="1fd3ba00d9545e28b5a8a30fcf031c7e" ns2:_="" ns3:_="" ns4:_="" ns5:_="" ns6:_="" ns7:_="" ns8:_="" ns9:_="">
    <xsd:import namespace="15ffb055-6eb4-45a1-bc20-bf2ac0d420da"/>
    <xsd:import namespace="44f1fc5f-b325-4eee-aff1-f819b799bcaf"/>
    <xsd:import namespace="4f9c820c-e7e2-444d-97ee-45f2b3485c1d"/>
    <xsd:import namespace="725c79e5-42ce-4aa0-ac78-b6418001f0d2"/>
    <xsd:import namespace="c91a514c-9034-4fa3-897a-8352025b26ed"/>
    <xsd:import namespace="55bcd593-d4c7-4359-a33f-8fe16413171d"/>
    <xsd:import namespace="7fe82fc8-f2c1-4125-ab61-26c1e56b0782"/>
    <xsd:import namespace="73b4f64b-9243-443b-90d4-a6467213cc4a"/>
    <xsd:element name="properties">
      <xsd:complexType>
        <xsd:sequence>
          <xsd:element name="documentManagement">
            <xsd:complexType>
              <xsd:all>
                <xsd:element ref="ns2:KeyWords" minOccurs="0"/>
                <xsd:element ref="ns3:Comments" minOccurs="0"/>
                <xsd:element ref="ns4:DocumentType" minOccurs="0"/>
                <xsd:element ref="ns4:Narrative" minOccurs="0"/>
                <xsd:element ref="ns2:SecurityClassification" minOccurs="0"/>
                <xsd:element ref="ns4:Subactivity" minOccurs="0"/>
                <xsd:element ref="ns4:Case" minOccurs="0"/>
                <xsd:element ref="ns4:RelatedPeople" minOccurs="0"/>
                <xsd:element ref="ns4:CategoryName" minOccurs="0"/>
                <xsd:element ref="ns4:CategoryValue" minOccurs="0"/>
                <xsd:element ref="ns4:BusinessValue" minOccurs="0"/>
                <xsd:element ref="ns4:FunctionGroup" minOccurs="0"/>
                <xsd:element ref="ns4:Function" minOccurs="0"/>
                <xsd:element ref="ns4:PRAType" minOccurs="0"/>
                <xsd:element ref="ns4:PRADate1" minOccurs="0"/>
                <xsd:element ref="ns4:PRADate2" minOccurs="0"/>
                <xsd:element ref="ns4:PRADate3" minOccurs="0"/>
                <xsd:element ref="ns4:PRADateDisposal" minOccurs="0"/>
                <xsd:element ref="ns4:PRADateTrigger" minOccurs="0"/>
                <xsd:element ref="ns4:PRAText1" minOccurs="0"/>
                <xsd:element ref="ns4:PRAText2" minOccurs="0"/>
                <xsd:element ref="ns4:PRAText3" minOccurs="0"/>
                <xsd:element ref="ns4:PRAText4" minOccurs="0"/>
                <xsd:element ref="ns4:PRAText5" minOccurs="0"/>
                <xsd:element ref="ns4:AggregationStatus" minOccurs="0"/>
                <xsd:element ref="ns4:Project" minOccurs="0"/>
                <xsd:element ref="ns4:Activity" minOccurs="0"/>
                <xsd:element ref="ns5:AggregationNarrative" minOccurs="0"/>
                <xsd:element ref="ns6:Channel" minOccurs="0"/>
                <xsd:element ref="ns6:Team" minOccurs="0"/>
                <xsd:element ref="ns6:Level2" minOccurs="0"/>
                <xsd:element ref="ns6:Level3" minOccurs="0"/>
                <xsd:element ref="ns6:Year" minOccurs="0"/>
                <xsd:element ref="ns7:ServiceRequestNumber" minOccurs="0"/>
                <xsd:element ref="ns7:InternalOnly" minOccurs="0"/>
                <xsd:element ref="ns8:FilePath" minOccurs="0"/>
                <xsd:element ref="ns8:FolderPath" minOccurs="0"/>
                <xsd:element ref="ns9:MediaServiceMetadata" minOccurs="0"/>
                <xsd:element ref="ns9:MediaServiceFastMetadata" minOccurs="0"/>
                <xsd:element ref="ns9:MediaServiceSearchProperties" minOccurs="0"/>
                <xsd:element ref="ns9:MediaServiceObjectDetectorVersions" minOccurs="0"/>
                <xsd:element ref="ns9:lcf76f155ced4ddcb4097134ff3c332f" minOccurs="0"/>
                <xsd:element ref="ns8:TaxCatchAll" minOccurs="0"/>
                <xsd:element ref="ns9:MediaServiceDateTaken" minOccurs="0"/>
                <xsd:element ref="ns9:MediaServiceOCR" minOccurs="0"/>
                <xsd:element ref="ns9:MediaServiceGenerationTime" minOccurs="0"/>
                <xsd:element ref="ns9: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5ffb055-6eb4-45a1-bc20-bf2ac0d420da" elementFormDefault="qualified">
    <xsd:import namespace="http://schemas.microsoft.com/office/2006/documentManagement/types"/>
    <xsd:import namespace="http://schemas.microsoft.com/office/infopath/2007/PartnerControls"/>
    <xsd:element name="KeyWords" ma:index="8" nillable="true" ma:displayName="Key Words" ma:internalName="KeyWords" ma:readOnly="false">
      <xsd:simpleType>
        <xsd:restriction base="dms:Note">
          <xsd:maxLength value="255"/>
        </xsd:restriction>
      </xsd:simpleType>
    </xsd:element>
    <xsd:element name="SecurityClassification" ma:index="12" nillable="true" ma:displayName="Security Classification" ma:format="Dropdown" ma:hidden="true" ma:internalName="SecurityClassification">
      <xsd:simpleType>
        <xsd:union memberTypes="dms:Text">
          <xsd:simpleType>
            <xsd:restriction base="dms:Choice">
              <xsd:enumeration value="Confidential"/>
              <xsd:enumeration value="Restricted"/>
              <xsd:enumeration value="Unrestricted"/>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44f1fc5f-b325-4eee-aff1-f819b799bcaf" elementFormDefault="qualified">
    <xsd:import namespace="http://schemas.microsoft.com/office/2006/documentManagement/types"/>
    <xsd:import namespace="http://schemas.microsoft.com/office/infopath/2007/PartnerControls"/>
    <xsd:element name="Comments" ma:index="9" nillable="true" ma:displayName="Comments" ma:internalName="Comments" ma:readOnly="fals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f9c820c-e7e2-444d-97ee-45f2b3485c1d" elementFormDefault="qualified">
    <xsd:import namespace="http://schemas.microsoft.com/office/2006/documentManagement/types"/>
    <xsd:import namespace="http://schemas.microsoft.com/office/infopath/2007/PartnerControls"/>
    <xsd:element name="DocumentType" ma:index="10" nillable="true" ma:displayName="Document Type" ma:format="Dropdown" ma:hidden="true" ma:internalName="DocumentType">
      <xsd:simpleType>
        <xsd:union memberTypes="dms:Text">
          <xsd:simpleType>
            <xsd:restriction base="dms:Choice">
              <xsd:enumeration value="APPLICATION, certificate, consent related"/>
              <xsd:enumeration value="CONTRACT, Variation, Agreement"/>
              <xsd:enumeration value="CORRESPONDENCE"/>
              <xsd:enumeration value="DRAWING, Plan, Map"/>
              <xsd:enumeration value="EMPLOYMENT related"/>
              <xsd:enumeration value="FINANCIAL related"/>
              <xsd:enumeration value="KNOWLEDGE article"/>
              <xsd:enumeration value="MEETING related"/>
              <xsd:enumeration value="MEMO, Filenote, Email"/>
              <xsd:enumeration value="MODEL, Calculation, Working"/>
              <xsd:enumeration value="PHOTO, Image or Multi-media"/>
              <xsd:enumeration value="PRESENTATION"/>
              <xsd:enumeration value="PUBLICATION material"/>
              <xsd:enumeration value="PURCHASING related"/>
              <xsd:enumeration value="REPORT, or planning related"/>
              <xsd:enumeration value="RULES, Policy, Bylaw, procedure"/>
              <xsd:enumeration value="SERVICE REQUEST related"/>
              <xsd:enumeration value="SPECIFICATION or standard"/>
              <xsd:enumeration value="SUPPLIER PRODUCT Info"/>
              <xsd:enumeration value="TEMPLATE, Checklist or Form"/>
            </xsd:restriction>
          </xsd:simpleType>
        </xsd:union>
      </xsd:simpleType>
    </xsd:element>
    <xsd:element name="Narrative" ma:index="11" nillable="true" ma:displayName="Narrative" ma:hidden="true" ma:internalName="Narrative" ma:readOnly="false">
      <xsd:simpleType>
        <xsd:restriction base="dms:Note"/>
      </xsd:simpleType>
    </xsd:element>
    <xsd:element name="Subactivity" ma:index="13" nillable="true" ma:displayName="Subactivity" ma:default="NA" ma:hidden="true" ma:internalName="Subactivity" ma:readOnly="false">
      <xsd:simpleType>
        <xsd:restriction base="dms:Text">
          <xsd:maxLength value="255"/>
        </xsd:restriction>
      </xsd:simpleType>
    </xsd:element>
    <xsd:element name="Case" ma:index="14" nillable="true" ma:displayName="Case" ma:default="NA" ma:hidden="true" ma:internalName="Case" ma:readOnly="false">
      <xsd:simpleType>
        <xsd:restriction base="dms:Text">
          <xsd:maxLength value="255"/>
        </xsd:restriction>
      </xsd:simpleType>
    </xsd:element>
    <xsd:element name="RelatedPeople" ma:index="15" nillable="true" ma:displayName="Related People" ma:hidden="true" ma:list="UserInfo" ma:SharePointGroup="0" ma:internalName="RelatedPeople" ma:readOnly="false"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CategoryName" ma:index="16" nillable="true" ma:displayName="Category 1" ma:default="NA" ma:hidden="true" ma:internalName="CategoryName" ma:readOnly="false">
      <xsd:simpleType>
        <xsd:restriction base="dms:Text">
          <xsd:maxLength value="255"/>
        </xsd:restriction>
      </xsd:simpleType>
    </xsd:element>
    <xsd:element name="CategoryValue" ma:index="17" nillable="true" ma:displayName="Category 2" ma:default="NA" ma:hidden="true" ma:internalName="CategoryValue" ma:readOnly="false">
      <xsd:simpleType>
        <xsd:restriction base="dms:Text">
          <xsd:maxLength value="255"/>
        </xsd:restriction>
      </xsd:simpleType>
    </xsd:element>
    <xsd:element name="BusinessValue" ma:index="18" nillable="true" ma:displayName="Business Value" ma:hidden="true" ma:internalName="BusinessValue" ma:readOnly="false">
      <xsd:simpleType>
        <xsd:restriction base="dms:Text">
          <xsd:maxLength value="255"/>
        </xsd:restriction>
      </xsd:simpleType>
    </xsd:element>
    <xsd:element name="FunctionGroup" ma:index="19" nillable="true" ma:displayName="Function Group" ma:default="NA" ma:hidden="true" ma:internalName="FunctionGroup" ma:readOnly="false">
      <xsd:simpleType>
        <xsd:restriction base="dms:Text">
          <xsd:maxLength value="255"/>
        </xsd:restriction>
      </xsd:simpleType>
    </xsd:element>
    <xsd:element name="Function" ma:index="20" nillable="true" ma:displayName="Function" ma:default="NA" ma:hidden="true" ma:internalName="Function" ma:readOnly="false">
      <xsd:simpleType>
        <xsd:restriction base="dms:Text">
          <xsd:maxLength value="255"/>
        </xsd:restriction>
      </xsd:simpleType>
    </xsd:element>
    <xsd:element name="PRAType" ma:index="21" nillable="true" ma:displayName="PRA Type" ma:default="Doc" ma:hidden="true" ma:internalName="PRAType" ma:readOnly="false">
      <xsd:simpleType>
        <xsd:restriction base="dms:Text">
          <xsd:maxLength value="255"/>
        </xsd:restriction>
      </xsd:simpleType>
    </xsd:element>
    <xsd:element name="PRADate1" ma:index="22" nillable="true" ma:displayName="PRA Date 1" ma:format="DateOnly" ma:hidden="true" ma:internalName="PRADate1" ma:readOnly="false">
      <xsd:simpleType>
        <xsd:restriction base="dms:DateTime"/>
      </xsd:simpleType>
    </xsd:element>
    <xsd:element name="PRADate2" ma:index="23" nillable="true" ma:displayName="PRA Date 2" ma:format="DateOnly" ma:hidden="true" ma:internalName="PRADate2" ma:readOnly="false">
      <xsd:simpleType>
        <xsd:restriction base="dms:DateTime"/>
      </xsd:simpleType>
    </xsd:element>
    <xsd:element name="PRADate3" ma:index="24" nillable="true" ma:displayName="PRA Date 3" ma:format="DateOnly" ma:hidden="true" ma:internalName="PRADate3" ma:readOnly="false">
      <xsd:simpleType>
        <xsd:restriction base="dms:DateTime"/>
      </xsd:simpleType>
    </xsd:element>
    <xsd:element name="PRADateDisposal" ma:index="25" nillable="true" ma:displayName="PRA Date Disposal" ma:format="DateOnly" ma:hidden="true" ma:internalName="PRADateDisposal" ma:readOnly="false">
      <xsd:simpleType>
        <xsd:restriction base="dms:DateTime"/>
      </xsd:simpleType>
    </xsd:element>
    <xsd:element name="PRADateTrigger" ma:index="26" nillable="true" ma:displayName="PRA Date Trigger" ma:format="DateOnly" ma:hidden="true" ma:internalName="PRADateTrigger" ma:readOnly="false">
      <xsd:simpleType>
        <xsd:restriction base="dms:DateTime"/>
      </xsd:simpleType>
    </xsd:element>
    <xsd:element name="PRAText1" ma:index="27" nillable="true" ma:displayName="PRA Text 1" ma:hidden="true" ma:internalName="PRAText1" ma:readOnly="false">
      <xsd:simpleType>
        <xsd:restriction base="dms:Text">
          <xsd:maxLength value="255"/>
        </xsd:restriction>
      </xsd:simpleType>
    </xsd:element>
    <xsd:element name="PRAText2" ma:index="28" nillable="true" ma:displayName="PRA Text 2" ma:hidden="true" ma:internalName="PRAText2" ma:readOnly="false">
      <xsd:simpleType>
        <xsd:restriction base="dms:Text">
          <xsd:maxLength value="255"/>
        </xsd:restriction>
      </xsd:simpleType>
    </xsd:element>
    <xsd:element name="PRAText3" ma:index="29" nillable="true" ma:displayName="PRA Text 3" ma:hidden="true" ma:internalName="PRAText3" ma:readOnly="false">
      <xsd:simpleType>
        <xsd:restriction base="dms:Text">
          <xsd:maxLength value="255"/>
        </xsd:restriction>
      </xsd:simpleType>
    </xsd:element>
    <xsd:element name="PRAText4" ma:index="30" nillable="true" ma:displayName="PRA Text 4" ma:hidden="true" ma:internalName="PRAText4" ma:readOnly="false">
      <xsd:simpleType>
        <xsd:restriction base="dms:Text">
          <xsd:maxLength value="255"/>
        </xsd:restriction>
      </xsd:simpleType>
    </xsd:element>
    <xsd:element name="PRAText5" ma:index="31" nillable="true" ma:displayName="PRA Text 5" ma:hidden="true" ma:internalName="PRAText5" ma:readOnly="false">
      <xsd:simpleType>
        <xsd:restriction base="dms:Text">
          <xsd:maxLength value="255"/>
        </xsd:restriction>
      </xsd:simpleType>
    </xsd:element>
    <xsd:element name="AggregationStatus" ma:index="32" nillable="true" ma:displayName="Aggregation Status" ma:default="Normal" ma:format="Dropdown" ma:hidden="true" ma:internalName="AggregationStatus" ma:readOnly="false">
      <xsd:simpleType>
        <xsd:union memberTypes="dms:Text">
          <xsd:simpleType>
            <xsd:restriction base="dms:Choice">
              <xsd:enumeration value="Delete Soon"/>
              <xsd:enumeration value="Transfer Soon"/>
              <xsd:enumeration value="Appraise Soon"/>
              <xsd:enumeration value="Delete"/>
              <xsd:enumeration value="Transfer"/>
              <xsd:enumeration value="Appraise"/>
              <xsd:enumeration value="Hold"/>
              <xsd:enumeration value="Normal"/>
              <xsd:enumeration value="Archive"/>
            </xsd:restriction>
          </xsd:simpleType>
        </xsd:union>
      </xsd:simpleType>
    </xsd:element>
    <xsd:element name="Project" ma:index="33" nillable="true" ma:displayName="Project" ma:default="NA" ma:hidden="true" ma:internalName="Project" ma:readOnly="false">
      <xsd:simpleType>
        <xsd:restriction base="dms:Text">
          <xsd:maxLength value="255"/>
        </xsd:restriction>
      </xsd:simpleType>
    </xsd:element>
    <xsd:element name="Activity" ma:index="34" nillable="true" ma:displayName="Activity" ma:default="NA" ma:hidden="true" ma:internalName="Activity"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25c79e5-42ce-4aa0-ac78-b6418001f0d2" elementFormDefault="qualified">
    <xsd:import namespace="http://schemas.microsoft.com/office/2006/documentManagement/types"/>
    <xsd:import namespace="http://schemas.microsoft.com/office/infopath/2007/PartnerControls"/>
    <xsd:element name="AggregationNarrative" ma:index="35" nillable="true" ma:displayName="Aggregation Narrative" ma:hidden="true" ma:internalName="AggregationNarrative"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91a514c-9034-4fa3-897a-8352025b26ed" elementFormDefault="qualified">
    <xsd:import namespace="http://schemas.microsoft.com/office/2006/documentManagement/types"/>
    <xsd:import namespace="http://schemas.microsoft.com/office/infopath/2007/PartnerControls"/>
    <xsd:element name="Channel" ma:index="36" nillable="true" ma:displayName="Channel" ma:default="NA" ma:hidden="true" ma:internalName="Channel" ma:readOnly="false">
      <xsd:simpleType>
        <xsd:restriction base="dms:Text">
          <xsd:maxLength value="255"/>
        </xsd:restriction>
      </xsd:simpleType>
    </xsd:element>
    <xsd:element name="Team" ma:index="37" nillable="true" ma:displayName="Team" ma:default="" ma:hidden="true" ma:internalName="Team" ma:readOnly="false">
      <xsd:simpleType>
        <xsd:restriction base="dms:Text">
          <xsd:maxLength value="255"/>
        </xsd:restriction>
      </xsd:simpleType>
    </xsd:element>
    <xsd:element name="Level2" ma:index="38" nillable="true" ma:displayName="Level2" ma:hidden="true" ma:internalName="Level2" ma:readOnly="false">
      <xsd:simpleType>
        <xsd:restriction base="dms:Text">
          <xsd:maxLength value="255"/>
        </xsd:restriction>
      </xsd:simpleType>
    </xsd:element>
    <xsd:element name="Level3" ma:index="39" nillable="true" ma:displayName="Level3" ma:hidden="true" ma:internalName="Level3" ma:readOnly="false">
      <xsd:simpleType>
        <xsd:restriction base="dms:Text">
          <xsd:maxLength value="255"/>
        </xsd:restriction>
      </xsd:simpleType>
    </xsd:element>
    <xsd:element name="Year" ma:index="40" nillable="true" ma:displayName="Year" ma:hidden="true" ma:internalName="Yea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5bcd593-d4c7-4359-a33f-8fe16413171d" elementFormDefault="qualified">
    <xsd:import namespace="http://schemas.microsoft.com/office/2006/documentManagement/types"/>
    <xsd:import namespace="http://schemas.microsoft.com/office/infopath/2007/PartnerControls"/>
    <xsd:element name="ServiceRequestNumber" ma:index="41" nillable="true" ma:displayName="Service Request Number" ma:internalName="ServiceRequestNumber" ma:readOnly="false">
      <xsd:simpleType>
        <xsd:restriction base="dms:Text">
          <xsd:maxLength value="255"/>
        </xsd:restriction>
      </xsd:simpleType>
    </xsd:element>
    <xsd:element name="InternalOnly" ma:index="42" nillable="true" ma:displayName="Internal Only" ma:default="0" ma:internalName="InternalOnly" ma:readOnly="fals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7fe82fc8-f2c1-4125-ab61-26c1e56b0782" elementFormDefault="qualified">
    <xsd:import namespace="http://schemas.microsoft.com/office/2006/documentManagement/types"/>
    <xsd:import namespace="http://schemas.microsoft.com/office/infopath/2007/PartnerControls"/>
    <xsd:element name="FilePath" ma:index="43" nillable="true" ma:displayName="FilePath" ma:hidden="true" ma:internalName="FilePath" ma:readOnly="false">
      <xsd:simpleType>
        <xsd:restriction base="dms:Text">
          <xsd:maxLength value="255"/>
        </xsd:restriction>
      </xsd:simpleType>
    </xsd:element>
    <xsd:element name="FolderPath" ma:index="44" nillable="true" ma:displayName="FolderPath" ma:hidden="true" ma:internalName="FolderPath" ma:readOnly="false">
      <xsd:simpleType>
        <xsd:restriction base="dms:Text">
          <xsd:maxLength value="255"/>
        </xsd:restriction>
      </xsd:simpleType>
    </xsd:element>
    <xsd:element name="TaxCatchAll" ma:index="51" nillable="true" ma:displayName="Taxonomy Catch All Column" ma:hidden="true" ma:list="{b0b716a0-c493-48c4-921e-40e582192b21}" ma:internalName="TaxCatchAll" ma:showField="CatchAllData" ma:web="7fe82fc8-f2c1-4125-ab61-26c1e56b0782">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73b4f64b-9243-443b-90d4-a6467213cc4a" elementFormDefault="qualified">
    <xsd:import namespace="http://schemas.microsoft.com/office/2006/documentManagement/types"/>
    <xsd:import namespace="http://schemas.microsoft.com/office/infopath/2007/PartnerControls"/>
    <xsd:element name="MediaServiceMetadata" ma:index="45" nillable="true" ma:displayName="MediaServiceMetadata" ma:hidden="true" ma:internalName="MediaServiceMetadata" ma:readOnly="true">
      <xsd:simpleType>
        <xsd:restriction base="dms:Note"/>
      </xsd:simpleType>
    </xsd:element>
    <xsd:element name="MediaServiceFastMetadata" ma:index="46" nillable="true" ma:displayName="MediaServiceFastMetadata" ma:hidden="true" ma:internalName="MediaServiceFastMetadata" ma:readOnly="true">
      <xsd:simpleType>
        <xsd:restriction base="dms:Note"/>
      </xsd:simpleType>
    </xsd:element>
    <xsd:element name="MediaServiceSearchProperties" ma:index="47" nillable="true" ma:displayName="MediaServiceSearchProperties" ma:hidden="true" ma:internalName="MediaServiceSearchProperties" ma:readOnly="true">
      <xsd:simpleType>
        <xsd:restriction base="dms:Note"/>
      </xsd:simpleType>
    </xsd:element>
    <xsd:element name="MediaServiceObjectDetectorVersions" ma:index="48" nillable="true" ma:displayName="MediaServiceObjectDetectorVersions" ma:hidden="true" ma:indexed="true" ma:internalName="MediaServiceObjectDetectorVersions" ma:readOnly="true">
      <xsd:simpleType>
        <xsd:restriction base="dms:Text"/>
      </xsd:simpleType>
    </xsd:element>
    <xsd:element name="lcf76f155ced4ddcb4097134ff3c332f" ma:index="50" nillable="true" ma:taxonomy="true" ma:internalName="lcf76f155ced4ddcb4097134ff3c332f" ma:taxonomyFieldName="MediaServiceImageTags" ma:displayName="Image Tags" ma:readOnly="false" ma:fieldId="{5cf76f15-5ced-4ddc-b409-7134ff3c332f}" ma:taxonomyMulti="true" ma:sspId="c1a1cba4-1f74-403f-95b2-fb9a3922aed4" ma:termSetId="09814cd3-568e-fe90-9814-8d621ff8fb84" ma:anchorId="fba54fb3-c3e1-fe81-a776-ca4b69148c4d" ma:open="true" ma:isKeyword="false">
      <xsd:complexType>
        <xsd:sequence>
          <xsd:element ref="pc:Terms" minOccurs="0" maxOccurs="1"/>
        </xsd:sequence>
      </xsd:complexType>
    </xsd:element>
    <xsd:element name="MediaServiceDateTaken" ma:index="52" nillable="true" ma:displayName="MediaServiceDateTaken" ma:hidden="true" ma:indexed="true" ma:internalName="MediaServiceDateTaken" ma:readOnly="true">
      <xsd:simpleType>
        <xsd:restriction base="dms:Text"/>
      </xsd:simpleType>
    </xsd:element>
    <xsd:element name="MediaServiceOCR" ma:index="53" nillable="true" ma:displayName="Extracted Text" ma:internalName="MediaServiceOCR" ma:readOnly="true">
      <xsd:simpleType>
        <xsd:restriction base="dms:Note">
          <xsd:maxLength value="255"/>
        </xsd:restriction>
      </xsd:simpleType>
    </xsd:element>
    <xsd:element name="MediaServiceGenerationTime" ma:index="54" nillable="true" ma:displayName="MediaServiceGenerationTime" ma:hidden="true" ma:internalName="MediaServiceGenerationTime" ma:readOnly="true">
      <xsd:simpleType>
        <xsd:restriction base="dms:Text"/>
      </xsd:simpleType>
    </xsd:element>
    <xsd:element name="MediaServiceEventHashCode" ma:index="5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B9B2B7E-BF6A-46F4-8948-42F9A867A738}"/>
</file>

<file path=customXml/itemProps2.xml><?xml version="1.0" encoding="utf-8"?>
<ds:datastoreItem xmlns:ds="http://schemas.openxmlformats.org/officeDocument/2006/customXml" ds:itemID="{6F1F0322-1F04-4146-8B94-4AF4CF68F0E0}"/>
</file>

<file path=customXml/itemProps3.xml><?xml version="1.0" encoding="utf-8"?>
<ds:datastoreItem xmlns:ds="http://schemas.openxmlformats.org/officeDocument/2006/customXml" ds:itemID="{F61D0D8C-F5B6-47E9-B8CE-269BD6A7E92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Aviva Stein</dc:creator>
  <cp:keywords/>
  <dc:description/>
  <cp:lastModifiedBy/>
  <cp:revision/>
  <dcterms:created xsi:type="dcterms:W3CDTF">2025-12-22T21:41:37Z</dcterms:created>
  <dcterms:modified xsi:type="dcterms:W3CDTF">2026-05-14T20:55:02Z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0x010100D6747A23B6EEBB4CA432873D5231CED200C6ED45A2CDE2D14787EEFFECEB7A1D48</vt:lpwstr>
  </property>
  <property fmtid="{D5CDD505-2E9C-101B-9397-08002B2CF9AE}" pid="3" name="_dlc_DocIdItemGuid">
    <vt:lpwstr>1b53f2fc-cfd4-49c9-a3bc-b3e050ec0c42</vt:lpwstr>
  </property>
  <property fmtid="{D5CDD505-2E9C-101B-9397-08002B2CF9AE}" pid="4" name="MediaServiceImageTags">
    <vt:lpwstr/>
  </property>
</Properties>
</file>